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05" windowHeight="13155" activeTab="0"/>
  </bookViews>
  <sheets>
    <sheet name="2019-2021" sheetId="1" r:id="rId1"/>
  </sheets>
  <definedNames>
    <definedName name="_xlnm.Print_Area" localSheetId="0">'2019-2021'!$A$1:$I$429</definedName>
  </definedNames>
  <calcPr fullCalcOnLoad="1"/>
</workbook>
</file>

<file path=xl/sharedStrings.xml><?xml version="1.0" encoding="utf-8"?>
<sst xmlns="http://schemas.openxmlformats.org/spreadsheetml/2006/main" count="1851" uniqueCount="353">
  <si>
    <t>Наименование</t>
  </si>
  <si>
    <t>Раздел</t>
  </si>
  <si>
    <t>Подраздел</t>
  </si>
  <si>
    <t>ЦСР</t>
  </si>
  <si>
    <t>КВР</t>
  </si>
  <si>
    <t>Общегосударственные вопросы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</si>
  <si>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</si>
  <si>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</si>
  <si>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</si>
  <si>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</si>
  <si>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</si>
  <si>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</si>
  <si>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</si>
  <si>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11</t>
  </si>
  <si>
    <t>Процентные платежи по долговым обязательствам</t>
  </si>
  <si>
    <t>Резервные фонды</t>
  </si>
  <si>
    <t>12</t>
  </si>
  <si>
    <t>Другие общегосударственные вопросы</t>
  </si>
  <si>
    <t>Оценка недвижимости, признание прав  и регулирование отношений по государственной  и муниципальной собственности</t>
  </si>
  <si>
    <t>Национальная безопасность и правоохранительная деятельность</t>
  </si>
  <si>
    <t>05</t>
  </si>
  <si>
    <t>09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</si>
  <si>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</si>
  <si>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</si>
  <si>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</si>
  <si>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Коммунальное хозяйство</t>
  </si>
  <si>
    <t>06</t>
  </si>
  <si>
    <t>Охрана объектов растительного и животного мира и среды их обитания</t>
  </si>
  <si>
    <t>Природоохранные мероприятия</t>
  </si>
  <si>
    <t>Образование</t>
  </si>
  <si>
    <t>07</t>
  </si>
  <si>
    <t>Дошкольное образование</t>
  </si>
  <si>
    <t>Общее образование</t>
  </si>
  <si>
    <t>621</t>
  </si>
  <si>
    <t>Молодежная политика и оздоровление детей</t>
  </si>
  <si>
    <t>08</t>
  </si>
  <si>
    <t>Культура</t>
  </si>
  <si>
    <t>Периодическая печать и издательства</t>
  </si>
  <si>
    <t>Физическая культура и спорт</t>
  </si>
  <si>
    <t>10</t>
  </si>
  <si>
    <t>Социальная политика</t>
  </si>
  <si>
    <t>Социальное обеспечение населения</t>
  </si>
  <si>
    <t>ВСЕГО :</t>
  </si>
  <si>
    <t>(тыс.рублей)</t>
  </si>
  <si>
    <t>Судебная система</t>
  </si>
  <si>
    <t>Резервные фонды местных администраций</t>
  </si>
  <si>
    <t>Охрана семьи и детства</t>
  </si>
  <si>
    <t>Национальная экономика</t>
  </si>
  <si>
    <t>Охрана окружающей среды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</si>
  <si>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</si>
  <si>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Дорожное хозяйство</t>
  </si>
  <si>
    <t>Доплаты к пенсиям государственных служащих субъектов Российской Федерации и муниципальных служащих</t>
  </si>
  <si>
    <t>Пенсионное обеспечение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</si>
  <si>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</si>
  <si>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 xml:space="preserve">Руководитель контрольно-счетной палаты муниципального образования </t>
  </si>
  <si>
    <t>13</t>
  </si>
  <si>
    <t xml:space="preserve">Культура и кинематография </t>
  </si>
  <si>
    <t>Средства массовой информации</t>
  </si>
  <si>
    <t xml:space="preserve">к решению Даниловского  районного 
Совета народных депутатов </t>
  </si>
  <si>
    <t>Сельское хозяйство и рыболовство</t>
  </si>
  <si>
    <t>Иные межбюджетные трансферты</t>
  </si>
  <si>
    <t>Субсидии автономным учреждениям на возмещение нормативных затрат, связанных с оказанием ими государственных (муниципальных) услуг</t>
  </si>
  <si>
    <t>611</t>
  </si>
  <si>
    <t>612</t>
  </si>
  <si>
    <t>Субсидии бюджетным учреждениям на иные цели</t>
  </si>
  <si>
    <t>112</t>
  </si>
  <si>
    <t>Обеспечение деятельности муниципальных органов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</si>
  <si>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</si>
  <si>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</si>
  <si>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Обеспечение выполнения функций муниципальными органами, казенными учреждениями</t>
  </si>
  <si>
    <t xml:space="preserve">Иные выплаты персоналу государственных (муниципальных) органов, за исключением фонда оплаты труда </t>
  </si>
  <si>
    <t>Прочая закупка товаров, работ и услуг для обеспечения муниципальных нужд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</si>
  <si>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</si>
  <si>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</si>
  <si>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</si>
  <si>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</si>
  <si>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Непрограммные расходы органов местного самоуправления</t>
  </si>
  <si>
    <t>851</t>
  </si>
  <si>
    <t>Мероприятия, направленные на улучшение жизни инвалидов</t>
  </si>
  <si>
    <t>Мероприятия по профилактике правонарушений</t>
  </si>
  <si>
    <t>Переподготовка и повышение квалификации</t>
  </si>
  <si>
    <t>Иные выплаты персоналу казенных учреждений, за исключением фонда оплаты труда</t>
  </si>
  <si>
    <t>Уплата прочих налогов, сборов и иных платежей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</si>
  <si>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</si>
  <si>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111</t>
  </si>
  <si>
    <t>852</t>
  </si>
  <si>
    <t>831</t>
  </si>
  <si>
    <t xml:space="preserve">Предупреждение и ликвидация последствий
чрезвычайных ситуаций и стихийных бедствий природного и техногенного характера
</t>
  </si>
  <si>
    <t>Субвенции на предупреждение и ликвидацию болезней животных, их лечение, защиту населения от болезней, общих для человека и животных, в части содержания скотомогильников (биотермических ям)</t>
  </si>
  <si>
    <t>6707028</t>
  </si>
  <si>
    <t xml:space="preserve">Мероприятия в области коммунального хозяйства 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</si>
  <si>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</t>
  </si>
  <si>
    <t>540</t>
  </si>
  <si>
    <t>Иные пенсии, социальные доплаты к пенсиям</t>
  </si>
  <si>
    <t>312</t>
  </si>
  <si>
    <t>Пособия, компенсации, меры социальной поддержки по публичным нормативным обязательствам</t>
  </si>
  <si>
    <t>313</t>
  </si>
  <si>
    <t>Мероприятия в области  физической культуры и спорта</t>
  </si>
  <si>
    <t>Развитие сети муниципальных автомобильных дорог общего пользования</t>
  </si>
  <si>
    <t>9908067</t>
  </si>
  <si>
    <t>321</t>
  </si>
  <si>
    <t>Резервный фонд Правительства Волгоградской области</t>
  </si>
  <si>
    <t>Пособия, компенсации и иные социальные выплаты гражданам, кроме публичных нормативных обязательств</t>
  </si>
  <si>
    <t>1117058</t>
  </si>
  <si>
    <t>Субсидии на приобретение зданий, проведение капитального ремонта и оснащение оборудованием образовательных организаций, в которых планируется открытие групп дошкольного образования</t>
  </si>
  <si>
    <t>Cубсидии на поощрение победителей конкурса на лучшую организацию работы в представительных органах местного самоуправления</t>
  </si>
  <si>
    <t xml:space="preserve">Предоставление услуг (работ) в сфере  образования </t>
  </si>
  <si>
    <t>Организация отдыха и оздоровления детей в детских оздоровительных лагерях в период каникул и в санаторных оздоровительных лагерях круглогодичного действия, расположенных на территории РФ, лагерях с дневным пребыванием детей</t>
  </si>
  <si>
    <t xml:space="preserve">Предоставление услуг (работ) в сфере культуры </t>
  </si>
  <si>
    <t>Мероприятия по безопасности дорожного движения</t>
  </si>
  <si>
    <t>Мероприятия в области молодежной политики</t>
  </si>
  <si>
    <t>Реализация других государственных функций, связанных с общегосударственным управлением</t>
  </si>
  <si>
    <t>9000000000</t>
  </si>
  <si>
    <t>9000000010</t>
  </si>
  <si>
    <t>9000070010</t>
  </si>
  <si>
    <t>9000070020</t>
  </si>
  <si>
    <t>9000070030</t>
  </si>
  <si>
    <t>9000070040</t>
  </si>
  <si>
    <t>9000000070</t>
  </si>
  <si>
    <t>9900000000</t>
  </si>
  <si>
    <t>9900080020</t>
  </si>
  <si>
    <t>0300000000</t>
  </si>
  <si>
    <t>0300020830</t>
  </si>
  <si>
    <t>0400000000</t>
  </si>
  <si>
    <t>0400020840</t>
  </si>
  <si>
    <t>0500000000</t>
  </si>
  <si>
    <t>0500020850</t>
  </si>
  <si>
    <t>0600000000</t>
  </si>
  <si>
    <t>0600020040</t>
  </si>
  <si>
    <t>0700000000</t>
  </si>
  <si>
    <t>0700020060</t>
  </si>
  <si>
    <t>0900000000</t>
  </si>
  <si>
    <t>0900020990</t>
  </si>
  <si>
    <t>5700000000</t>
  </si>
  <si>
    <t>9900020330</t>
  </si>
  <si>
    <t>9900059320</t>
  </si>
  <si>
    <t>9900090030</t>
  </si>
  <si>
    <t>9900020860</t>
  </si>
  <si>
    <t>0100000000</t>
  </si>
  <si>
    <t>0100020870</t>
  </si>
  <si>
    <t>9900020880</t>
  </si>
  <si>
    <t>9900020890</t>
  </si>
  <si>
    <t>9900070510</t>
  </si>
  <si>
    <t>1100000000</t>
  </si>
  <si>
    <t>1100020900</t>
  </si>
  <si>
    <t xml:space="preserve">Фонд оплаты труда государственных (муниципальных) органов 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</si>
  <si>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</si>
  <si>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</si>
  <si>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Фонд оплаты труда государственных (муниципальных) органов</t>
  </si>
  <si>
    <t>119</t>
  </si>
  <si>
    <t>6000000000</t>
  </si>
  <si>
    <t>6000000590</t>
  </si>
  <si>
    <t>6000070350</t>
  </si>
  <si>
    <t>5400000000</t>
  </si>
  <si>
    <t>5400060010</t>
  </si>
  <si>
    <t>6100000000</t>
  </si>
  <si>
    <t>6100000590</t>
  </si>
  <si>
    <t>6100070360</t>
  </si>
  <si>
    <t>6200000000</t>
  </si>
  <si>
    <t>6200000590</t>
  </si>
  <si>
    <t>9900070370</t>
  </si>
  <si>
    <t>9900070570</t>
  </si>
  <si>
    <t>0200000000</t>
  </si>
  <si>
    <t>0200020140</t>
  </si>
  <si>
    <t>5600000000</t>
  </si>
  <si>
    <t>5600000590</t>
  </si>
  <si>
    <t>5100000000</t>
  </si>
  <si>
    <t>5100000590</t>
  </si>
  <si>
    <t>5200000000</t>
  </si>
  <si>
    <t>5200060140</t>
  </si>
  <si>
    <t>5300000000</t>
  </si>
  <si>
    <t>5300000590</t>
  </si>
  <si>
    <t>9900051440</t>
  </si>
  <si>
    <t>9900010270</t>
  </si>
  <si>
    <t>9900070420</t>
  </si>
  <si>
    <t>9900070450</t>
  </si>
  <si>
    <t>9900070530</t>
  </si>
  <si>
    <t>Резервный фонд Администрации Волгоградской области</t>
  </si>
  <si>
    <t>9900080670</t>
  </si>
  <si>
    <t>9900070340</t>
  </si>
  <si>
    <t>9900070400</t>
  </si>
  <si>
    <t>9900070410</t>
  </si>
  <si>
    <t>1200000000</t>
  </si>
  <si>
    <t>1200020350</t>
  </si>
  <si>
    <t>Субсидии на обеспечение полномочий органов местного самоуправления Волгоградской области по организации отдыха детей в каникулярное время</t>
  </si>
  <si>
    <t>0200070090</t>
  </si>
  <si>
    <t>Мероприятия по профилактике терроризма и экстремизма</t>
  </si>
  <si>
    <t xml:space="preserve">Фонд оплаты труда  учреждений </t>
  </si>
  <si>
    <t>Взносы по обязательному социальному страхованию  на выплаты по оплате труда работников и иные выплаты работникам  учреждений</t>
  </si>
  <si>
    <t>9900070580</t>
  </si>
  <si>
    <t>9900070270</t>
  </si>
  <si>
    <t xml:space="preserve"> Межбюджетные трансферты,  передаваемые бюджетам сельских
поселений из бюджетов  муниципальных районов на  осуществление части полномочий  по решению вопросов местного  значения в соответствии с
заключенными соглашениями
</t>
  </si>
  <si>
    <t>5700000590</t>
  </si>
  <si>
    <t>Субвенции на проведение всероссийской сельскохозяйственной переписи в 2016 году</t>
  </si>
  <si>
    <t>9900051200</t>
  </si>
  <si>
    <t>9900053910</t>
  </si>
  <si>
    <t>Предоставление услуг (работ) в сфере средств массовой информации</t>
  </si>
  <si>
    <t>9900060120</t>
  </si>
  <si>
    <t>9900070590</t>
  </si>
  <si>
    <t>Межбюджетные трансферты, передаваемые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</si>
  <si>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242</t>
  </si>
  <si>
    <t>Закупка товаров, работ, услуг в сфере информационно-коммуникационных технологий</t>
  </si>
  <si>
    <t>9900070870</t>
  </si>
  <si>
    <t>Иные межбюджетные трансферты на 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</si>
  <si>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>9900090020</t>
  </si>
  <si>
    <t>Обслуживание муниципального долга</t>
  </si>
  <si>
    <t>730</t>
  </si>
  <si>
    <t>Обслуживание государственного внутреннего и муниципального долга</t>
  </si>
  <si>
    <t>Жилищное хозяйство</t>
  </si>
  <si>
    <t>9900020910</t>
  </si>
  <si>
    <t>853</t>
  </si>
  <si>
    <t>Мероприятия в области жилищного хозяйства</t>
  </si>
  <si>
    <t>Уплата иных платежей</t>
  </si>
  <si>
    <t>9900070070</t>
  </si>
  <si>
    <t>113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</si>
  <si>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</si>
  <si>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Субсидия на 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</si>
  <si>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2019 год</t>
  </si>
  <si>
    <t>Дополнительное образование детей</t>
  </si>
  <si>
    <t xml:space="preserve"> Расходы на обеспечение деятельности (оказание услуг)  казенных учреждений </t>
  </si>
  <si>
    <t xml:space="preserve">Расходы на обеспечение деятельности (оказание услуг)  казенных учреждений </t>
  </si>
  <si>
    <r>
      <t xml:space="preserve"> Расходы на обеспечение деятельности (оказание услуг)  казенных учреждений</t>
    </r>
    <r>
      <rPr>
        <b/>
        <sz val="12"/>
        <rFont val="Times New Roman"/>
        <family val="1"/>
      </rPr>
      <t xml:space="preserve"> </t>
    </r>
  </si>
  <si>
    <t>6000071170</t>
  </si>
  <si>
    <t>Ведомственная целевая программа "Развитие  общего  образования Даниловского муниципального района" на 2015-2019 годы</t>
  </si>
  <si>
    <t>Приобретение товаров, работ, услуг в пользу граждан в целях их социального обеспечения</t>
  </si>
  <si>
    <t>323</t>
  </si>
  <si>
    <t>6100071170</t>
  </si>
  <si>
    <t>Исполнение судебных актов Российской Федерации и мировых соглашений по возмещению причиненного вреда</t>
  </si>
  <si>
    <t>350</t>
  </si>
  <si>
    <t>Премии и гранты</t>
  </si>
  <si>
    <t>870</t>
  </si>
  <si>
    <t>Резервные средства</t>
  </si>
  <si>
    <t>Подпрограмма  «Развитие и укрепление материально-технической базы муниципального бюджетного учреждения «Даниловский районный Дом культуры на 2017-2019 годы»</t>
  </si>
  <si>
    <t>0800000000</t>
  </si>
  <si>
    <t>0810000000</t>
  </si>
  <si>
    <t>0810100000</t>
  </si>
  <si>
    <t>6000070980</t>
  </si>
  <si>
    <t>Профессиональная подготовка, переподготовка и повышение квалификации</t>
  </si>
  <si>
    <t>2020 год</t>
  </si>
  <si>
    <t>811</t>
  </si>
  <si>
    <t>6000070351</t>
  </si>
  <si>
    <t>6000070352</t>
  </si>
  <si>
    <t>6000070353</t>
  </si>
  <si>
    <t>6100071490</t>
  </si>
  <si>
    <t>6100071491</t>
  </si>
  <si>
    <t>6100071492</t>
  </si>
  <si>
    <t>6100070361</t>
  </si>
  <si>
    <t>6100070362</t>
  </si>
  <si>
    <t>6100070363</t>
  </si>
  <si>
    <t>Иные межбюджетные трансферты бюджетам поселений для решения отдельных вопросов местного значения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</si>
  <si>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</si>
  <si>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Другие вопросы в области социальной политики</t>
  </si>
  <si>
    <t>6100071493</t>
  </si>
  <si>
    <t>Функционирование высшего должностного лица субъекта РФ и муниципального образования</t>
  </si>
  <si>
    <t>9000000030</t>
  </si>
  <si>
    <t>Глава муниципального образования</t>
  </si>
  <si>
    <t>1210000000</t>
  </si>
  <si>
    <t>1210100000</t>
  </si>
  <si>
    <t>Подпрограмма "Создание условий в общеобразовательных организациях, расположенных в сельской местности для занятий физической культуры и спортом (Ремонт спортивных залов и развитие общеобразовательных спортивных клубов)"</t>
  </si>
  <si>
    <t>Основное мероприятие "Создание условий в общеобразовательных организациях,расположенных в сельской местности для занятий физической культуры и спортом"</t>
  </si>
  <si>
    <t>12101L0970</t>
  </si>
  <si>
    <t>Организационное обеспечение деятельности территориальных административных комиссий</t>
  </si>
  <si>
    <t>Организация и осуществление деятельности по опеке и попечительству</t>
  </si>
  <si>
    <t>Создание, исполнение функций и обеспечение деятельности муниципальных комиссий по делам несовершеннолетних и защите их прав</t>
  </si>
  <si>
    <t>Хранение,  комплектование, учет и использование  архивных документов и архивных фондов, отнесенных к составу архивного фонда Волгоградской области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</si>
  <si>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</si>
  <si>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Осуществление переданных органам местного самоуправления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состояния"</t>
  </si>
  <si>
    <t>Обеспечение сбалансированности местных бюджетов  бюджетам муниципальных образований</t>
  </si>
  <si>
    <t>Предупреждение и ликвидацию болезней животных, их лечение, защиту населения от болезней, общих для человека и животных, в части организации и проведения мероприятий по отлову, содержанию и уничтожению безнадзорных животных</t>
  </si>
  <si>
    <t>Компенсация (возмещение) выпадающих доходов ресурсоснабжающих организаций, связанных с применением ими регулируемых тарифов на коммунальные ресурсы (услуги) для населения ниже экономически обоснованных тарифов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</si>
  <si>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</si>
  <si>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</si>
  <si>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муниципальными дошкольными 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</si>
  <si>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муниципальными дошкольными образовательными организациями на расходы на обеспечение учебного процесса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</si>
  <si>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</si>
  <si>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педагогических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</si>
  <si>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оплату труда и начислений на оплату труда прочих работников</t>
  </si>
  <si>
    <t>Осуществление образовательного процесса по реализации образовательных программ дошкольного образования муниципальными общеобразовательными организациями на расходы на обеспечение учебного процесса</t>
  </si>
  <si>
    <t>Обеспечение социальными гарантиями молодых специалистов, работающих в муниципальных учреждениях, расположенных в сельских поселениях и рабочих поселках Волгоградской области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</si>
  <si>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</t>
  </si>
  <si>
    <t>Осуществление образовательного процесса муниципальными общеобразовательными организациям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</si>
  <si>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педагогических работников</t>
  </si>
  <si>
    <t>Осуществление образовательного процесса муниципальными общеобразовательными организациям на оплату труда и начислений на оплату труда прочих работников</t>
  </si>
  <si>
    <t>Осуществление образовательного процесса муниципальными общеобразовательными организациям на расходы на обеспечение учебного процесса</t>
  </si>
  <si>
    <t>Приобретение и замену оконных блоков и выполнение необходимых для этого работ в зданиях муниципальных образовательных организациях Волгоградской области</t>
  </si>
  <si>
    <t>Организация питания детей из малоимущих семей и детей, находящихся на учете у фтизиатра, обучающихся в общеобразовательных организациях</t>
  </si>
  <si>
    <t>Решение отдельных вопросов местного значения в сфере дополнительного образования детей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</si>
  <si>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</si>
  <si>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Оплата жилого помещения и отдельных видов коммунальных услуг, предоставляемых педагогическим работникам образовательных учреждений, работающим и проживающим в сельской местности, рабочих поселках (поселках городского типа)</t>
  </si>
  <si>
    <t>Предоставление мер социальной поддержки по оплате жилья и коммунальных услуг специалистам учреждений культуры (библиотек, музеев, учреждений клубного типа) и учреждений кинематографии, работающим и проживающим в сельской местности, рабочих поселках (поселках городского типа)</t>
  </si>
  <si>
    <t>Предоставление субсидий гражданам на оплату жилья и коммунальных услуг</t>
  </si>
  <si>
    <t>Выплата компенсации части родительской платы за содержание ребенка (присмотр и уход за ребенком) в  муниципальных образовательных организациях, реализующих основную общеобразовательную программу дошкольного образования</t>
  </si>
  <si>
    <t>Выплата пособий по опеке и попечительству</t>
  </si>
  <si>
    <t>Вознаграждение за труд причитающееся приемным родителям (патронатному воспитателю) и предоставление им мер социальной поддержки</t>
  </si>
  <si>
    <t>Софинансирование расходных обязательств, возникающих в связи                                с доведением до сведения жителей муниципальных районов и (или) городских округов Волгоградской области официальной информации о социально-экономическом и культурном развитии муниципального района и (или) городского округа Волгоградской области, о развитии его общественной инфраструктуры и иной официальной информации</t>
  </si>
  <si>
    <t>Целевая муниципальная программа "Развитие спорта в Даниловском  муниципальном районе"</t>
  </si>
  <si>
    <t>Ведомственная целевая программа "Содержание и развитие МКУК "Даниловская районная библиотека им. Д.Л.Мордовцева"</t>
  </si>
  <si>
    <t>Ведомственная целевая программа "Организация культурно-досугового обслуживания населения муниципальным бюджетным учреждением "Даниловский районный Дом культуры" Даниловского муниципального района Волгоградской области"</t>
  </si>
  <si>
    <t xml:space="preserve">Муниципальная программа «Развитие сферы культуры на территории Даниловского муниципального района Волгоградской области»
</t>
  </si>
  <si>
    <t>Муниципальная программа "Организация отдыха и оздоровления детей и подростков Даниловского муниципального района Волгоградской области"</t>
  </si>
  <si>
    <t xml:space="preserve">Ведомственная целевая программа "Организация деятельности МКУ "МЦБ Даниловского муниципального района" </t>
  </si>
  <si>
    <t xml:space="preserve">Ведомственная целевая программа "Развитие  дополнительного  образования Даниловского муниципального района" </t>
  </si>
  <si>
    <t>Ведомственная целевая программа "Развитие  общего  образования Даниловского муниципального района"</t>
  </si>
  <si>
    <t xml:space="preserve">Ведомственная целевая программа "Развитие дошкольного образования Даниловского муниципального района" </t>
  </si>
  <si>
    <t>Ведомственная целевая программа «Обеспечение устойчивого функционирования муниципального бюджетного образовательного учреждения дополнительного образования детей «Даниловская детская школа искусств» в Даниловском муниципальном районе»</t>
  </si>
  <si>
    <t xml:space="preserve">Ведомственная целевая программа "Развитие  общего  образования Даниловского муниципального района" </t>
  </si>
  <si>
    <t>Муниципальная программа "Развитие спорта в Даниловском  муниципальном районе"</t>
  </si>
  <si>
    <t>Муниципальная программа "Охрана окружающей среды на территории Даниловского муниципального района Волгоградской области"</t>
  </si>
  <si>
    <t xml:space="preserve">Ведомственная целевая программа "Повышение эффективности деятельности МКУ "Хозяйственно-эксплуатационной службы Даниловского муниципального района Волгоградской области" </t>
  </si>
  <si>
    <t>Муниципальная программа "Развитие сети муниципальных автомобильных дорог общего пользования Даниловского муниципального района"</t>
  </si>
  <si>
    <t>Ведомственная целевая программа "Организация деятельности МКУ "МЦБ Даниловского муниципального района"</t>
  </si>
  <si>
    <t>Муниципальная программа "Безопасность дорожного движения в Даниловском муниципальном районе Волгоградской области"</t>
  </si>
  <si>
    <t xml:space="preserve">Муниципальная программа "Развитие муниципальной службы в Администрации Даниловского муниципального района"   </t>
  </si>
  <si>
    <t>Муниципальная программа "Комплексные меры по профилактике наркомании и токсикомании на территории Даниловского муниципального района Волгоградской области"</t>
  </si>
  <si>
    <t>Муниципальная программа "Профилактика правонарушений на территории Даниловского муниципального района"</t>
  </si>
  <si>
    <t>Муниципальная программа "О развитии аппаратно-программного комплекса "Безопасный город" на территории Даниловского муниципального района"</t>
  </si>
  <si>
    <t xml:space="preserve">Муниципальная программа "Формирование доступной среды жизнедеятельности для инвалидов и маломобильных групп населения в Даниловском муниципальном районе" </t>
  </si>
  <si>
    <t>60000S1170</t>
  </si>
  <si>
    <t>61000S0980</t>
  </si>
  <si>
    <t>61000S1170</t>
  </si>
  <si>
    <t>02000S0390</t>
  </si>
  <si>
    <t>99000S0840</t>
  </si>
  <si>
    <t>1000000000</t>
  </si>
  <si>
    <t>1000020840</t>
  </si>
  <si>
    <t>Муниципальная программа "Профилактика терроризма и экстремизма в Даниловском муниципальном районе"</t>
  </si>
  <si>
    <t>1300000000</t>
  </si>
  <si>
    <t>1300020820</t>
  </si>
  <si>
    <t>Муниципальная программа "Информатизация деятельности Администрации Даниловского муниципального района"</t>
  </si>
  <si>
    <t xml:space="preserve">Закупка товаров, работ и услуг в сфере внедрения и развития информационных технологий </t>
  </si>
  <si>
    <t>99000S1150</t>
  </si>
  <si>
    <t>01000S1330</t>
  </si>
  <si>
    <t>Расходы на реализацию мероприятий в сфере дорожной деятельности</t>
  </si>
  <si>
    <t>0810160020</t>
  </si>
  <si>
    <t>Основное мероприятие "Развитие и укрепление материально-технической базы учреждений культуры"</t>
  </si>
  <si>
    <t>Субсидия на развитие и укрепление материально-технической базы муниципальных учреждений культуры</t>
  </si>
  <si>
    <t>0820000000</t>
  </si>
  <si>
    <t>0820100000</t>
  </si>
  <si>
    <t>0820120340</t>
  </si>
  <si>
    <t>Подпрограмма "Сохранение и развитие народных художественных промыслов"</t>
  </si>
  <si>
    <t xml:space="preserve">Основное мероприятие </t>
  </si>
  <si>
    <t xml:space="preserve">Расходы, направленные на сохранение и развитие народных художественных промыслов </t>
  </si>
  <si>
    <t>0310000000</t>
  </si>
  <si>
    <t>0310100000</t>
  </si>
  <si>
    <t>0310120830</t>
  </si>
  <si>
    <t>Подпрограмма "Формирование доступной среды жизнедеятельности для инвалидов и маломобильных групп населения в учреждениях культуры Даниловского муниципального района"</t>
  </si>
  <si>
    <t>Основное мероприятие "Формирование доступной среды жизнедеятельности для инвалидов и маломобильных групп населения и позитивного отношения общества к проблемам инвалидов"</t>
  </si>
  <si>
    <t>Приложение 9</t>
  </si>
  <si>
    <t>Распределение расходов по разделам, подразделам, целевым статьям и видам расходов бюджетной классификации РФ районного бюджета на 2019 год и на плановый период 2020 и 2021 годов</t>
  </si>
  <si>
    <t>2021 год</t>
  </si>
  <si>
    <t>Ведомственная целевая программа "Сохранение и развитие муниципального казенного учреждения "Даниловский районный историко-краеведческий музей"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</si>
  <si>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</si>
  <si>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</si>
  <si>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от 24.12.2018 г. № 12/3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</si>
</sst>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"/>
    <numFmt numFmtId="170" formatCode="#,##0.0"/>
    <numFmt numFmtId="171" formatCode="0.000"/>
    <numFmt numFmtId="172" formatCode="0.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2" fontId="4" fillId="0" borderId="10" xfId="0" applyNumberFormat="1" applyFont="1" applyBorder="1" applyAlignment="1">
      <alignment horizontal="right"/>
    </xf>
    <xf numFmtId="171" fontId="4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1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171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4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/>
    </xf>
    <xf numFmtId="0" fontId="4" fillId="0" borderId="11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42" fillId="0" borderId="10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vertical="center" wrapText="1"/>
    </xf>
    <xf numFmtId="171" fontId="3" fillId="0" borderId="10" xfId="0" applyNumberFormat="1" applyFont="1" applyBorder="1" applyAlignment="1">
      <alignment horizontal="right"/>
    </xf>
    <xf numFmtId="0" fontId="42" fillId="0" borderId="11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3" fillId="0" borderId="15" xfId="0" applyFont="1" applyBorder="1" applyAlignment="1">
      <alignment horizontal="justify"/>
    </xf>
    <xf numFmtId="0" fontId="4" fillId="0" borderId="11" xfId="0" applyFont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3"/>
  <sheetViews>
    <sheetView showZeros="0" tabSelected="1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44.00390625" style="44" customWidth="1"/>
    <col min="2" max="3" width="5.25390625" style="47" customWidth="1"/>
    <col min="4" max="4" width="12.75390625" style="47" customWidth="1"/>
    <col min="5" max="5" width="5.375" style="47" customWidth="1"/>
    <col min="6" max="6" width="10.875" style="47" hidden="1" customWidth="1"/>
    <col min="7" max="7" width="17.25390625" style="47" customWidth="1"/>
    <col min="8" max="8" width="13.25390625" style="47" customWidth="1"/>
    <col min="9" max="9" width="13.375" style="47" customWidth="1"/>
    <col min="10" max="16384" width="9.125" style="47" customWidth="1"/>
  </cols>
  <sheetData>
    <row r="1" spans="1:9" ht="15.75">
      <c r="A1" s="96"/>
      <c r="B1" s="96"/>
      <c r="C1" s="97"/>
      <c r="D1" s="97"/>
      <c r="E1" s="97"/>
      <c r="F1" s="97"/>
      <c r="G1" s="97"/>
      <c r="H1" s="97"/>
      <c r="I1" s="97"/>
    </row>
    <row r="2" spans="1:7" s="3" customFormat="1" ht="15.75">
      <c r="A2" s="35"/>
      <c r="B2" s="1"/>
      <c r="C2" s="1"/>
      <c r="D2" s="1"/>
      <c r="E2" s="98" t="s">
        <v>346</v>
      </c>
      <c r="F2" s="98"/>
      <c r="G2" s="98"/>
    </row>
    <row r="3" spans="1:7" s="3" customFormat="1" ht="29.25" customHeight="1">
      <c r="A3" s="99" t="s">
        <v>58</v>
      </c>
      <c r="B3" s="100"/>
      <c r="C3" s="100"/>
      <c r="D3" s="100"/>
      <c r="E3" s="100"/>
      <c r="F3" s="100"/>
      <c r="G3" s="100"/>
    </row>
    <row r="4" spans="1:7" s="3" customFormat="1" ht="15.75">
      <c r="A4" s="35"/>
      <c r="B4" s="100" t="s">
        <v>352</v>
      </c>
      <c r="C4" s="100"/>
      <c r="D4" s="100"/>
      <c r="E4" s="100"/>
      <c r="F4" s="100"/>
      <c r="G4" s="100"/>
    </row>
    <row r="5" spans="1:7" s="3" customFormat="1" ht="15.75">
      <c r="A5" s="35"/>
      <c r="B5" s="1"/>
      <c r="C5" s="1"/>
      <c r="D5" s="1"/>
      <c r="E5" s="2"/>
      <c r="F5" s="1"/>
      <c r="G5" s="1"/>
    </row>
    <row r="6" spans="1:9" s="3" customFormat="1" ht="32.25" customHeight="1">
      <c r="A6" s="102" t="s">
        <v>347</v>
      </c>
      <c r="B6" s="102"/>
      <c r="C6" s="102"/>
      <c r="D6" s="102"/>
      <c r="E6" s="102"/>
      <c r="F6" s="102"/>
      <c r="G6" s="102"/>
      <c r="H6" s="102"/>
      <c r="I6" s="102"/>
    </row>
    <row r="7" spans="1:7" s="3" customFormat="1" ht="15.75">
      <c r="A7" s="98"/>
      <c r="B7" s="98"/>
      <c r="C7" s="98"/>
      <c r="D7" s="98"/>
      <c r="E7" s="98"/>
      <c r="F7" s="98"/>
      <c r="G7" s="4"/>
    </row>
    <row r="8" spans="1:9" s="3" customFormat="1" ht="15.75">
      <c r="A8" s="35"/>
      <c r="I8" s="1" t="s">
        <v>43</v>
      </c>
    </row>
    <row r="9" spans="1:9" s="3" customFormat="1" ht="64.5" customHeight="1">
      <c r="A9" s="48" t="s">
        <v>0</v>
      </c>
      <c r="B9" s="5" t="s">
        <v>1</v>
      </c>
      <c r="C9" s="5" t="s">
        <v>2</v>
      </c>
      <c r="D9" s="5" t="s">
        <v>3</v>
      </c>
      <c r="E9" s="5" t="s">
        <v>4</v>
      </c>
      <c r="F9" s="6">
        <v>2007</v>
      </c>
      <c r="G9" s="7" t="s">
        <v>217</v>
      </c>
      <c r="H9" s="7" t="s">
        <v>238</v>
      </c>
      <c r="I9" s="7" t="s">
        <v>348</v>
      </c>
    </row>
    <row r="10" spans="1:9" s="3" customFormat="1" ht="15.75">
      <c r="A10" s="4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6</v>
      </c>
      <c r="H10" s="8">
        <v>7</v>
      </c>
      <c r="I10" s="8">
        <v>8</v>
      </c>
    </row>
    <row r="11" spans="1:9" s="3" customFormat="1" ht="15.75">
      <c r="A11" s="33"/>
      <c r="B11" s="8"/>
      <c r="C11" s="8"/>
      <c r="D11" s="8"/>
      <c r="E11" s="8"/>
      <c r="F11" s="8"/>
      <c r="G11" s="8"/>
      <c r="H11" s="8"/>
      <c r="I11" s="8"/>
    </row>
    <row r="12" spans="1:9" s="3" customFormat="1" ht="15.75">
      <c r="A12" s="36" t="s">
        <v>5</v>
      </c>
      <c r="B12" s="9" t="s">
        <v>6</v>
      </c>
      <c r="C12" s="10"/>
      <c r="D12" s="10"/>
      <c r="E12" s="10"/>
      <c r="F12" s="11" t="e">
        <f>#REF!+F18+F28+#REF!+F82+F86</f>
        <v>#REF!</v>
      </c>
      <c r="G12" s="12">
        <f>G18+G28+G82+G86+G59+G63+G13</f>
        <v>57392.99999999999</v>
      </c>
      <c r="H12" s="12">
        <f>H18+H28+H82+H86+H59+H63+H13</f>
        <v>57595.399999999994</v>
      </c>
      <c r="I12" s="12">
        <f>I18+I28+I82+I86+I59+I63+I13</f>
        <v>56951.1</v>
      </c>
    </row>
    <row r="13" spans="1:9" s="56" customFormat="1" ht="47.25">
      <c r="A13" s="91" t="s">
        <v>253</v>
      </c>
      <c r="B13" s="27" t="s">
        <v>6</v>
      </c>
      <c r="C13" s="27" t="s">
        <v>7</v>
      </c>
      <c r="D13" s="30"/>
      <c r="E13" s="27"/>
      <c r="F13" s="28"/>
      <c r="G13" s="29">
        <f aca="true" t="shared" si="0" ref="G13:I14">G14</f>
        <v>1190.2</v>
      </c>
      <c r="H13" s="29">
        <f t="shared" si="0"/>
        <v>1242.2</v>
      </c>
      <c r="I13" s="29">
        <f t="shared" si="0"/>
        <v>1242.2</v>
      </c>
    </row>
    <row r="14" spans="1:9" s="3" customFormat="1" ht="31.5">
      <c r="A14" s="45" t="s">
        <v>66</v>
      </c>
      <c r="B14" s="24" t="s">
        <v>6</v>
      </c>
      <c r="C14" s="24" t="s">
        <v>7</v>
      </c>
      <c r="D14" s="19" t="s">
        <v>112</v>
      </c>
      <c r="E14" s="10"/>
      <c r="F14" s="11"/>
      <c r="G14" s="26">
        <f t="shared" si="0"/>
        <v>1190.2</v>
      </c>
      <c r="H14" s="26">
        <f t="shared" si="0"/>
        <v>1242.2</v>
      </c>
      <c r="I14" s="26">
        <f t="shared" si="0"/>
        <v>1242.2</v>
      </c>
    </row>
    <row r="15" spans="1:9" s="3" customFormat="1" ht="15.75">
      <c r="A15" s="90" t="s">
        <v>255</v>
      </c>
      <c r="B15" s="24" t="s">
        <v>6</v>
      </c>
      <c r="C15" s="24" t="s">
        <v>7</v>
      </c>
      <c r="D15" s="19" t="s">
        <v>254</v>
      </c>
      <c r="E15" s="10"/>
      <c r="F15" s="11"/>
      <c r="G15" s="26">
        <f>G16+G17</f>
        <v>1190.2</v>
      </c>
      <c r="H15" s="26">
        <f>H16+H17</f>
        <v>1242.2</v>
      </c>
      <c r="I15" s="26">
        <f>I16+I17</f>
        <v>1242.2</v>
      </c>
    </row>
    <row r="16" spans="1:9" s="3" customFormat="1" ht="31.5">
      <c r="A16" s="40" t="s">
        <v>145</v>
      </c>
      <c r="B16" s="24" t="s">
        <v>6</v>
      </c>
      <c r="C16" s="24" t="s">
        <v>7</v>
      </c>
      <c r="D16" s="19" t="s">
        <v>254</v>
      </c>
      <c r="E16" s="10" t="s">
        <v>68</v>
      </c>
      <c r="F16" s="11"/>
      <c r="G16" s="26">
        <v>914.1</v>
      </c>
      <c r="H16" s="26">
        <v>954.1</v>
      </c>
      <c r="I16" s="26">
        <v>954.1</v>
      </c>
    </row>
    <row r="17" spans="1:9" s="3" customFormat="1" ht="63" customHeight="1">
      <c r="A17" s="40" t="s">
        <v>147</v>
      </c>
      <c r="B17" s="24" t="s">
        <v>6</v>
      </c>
      <c r="C17" s="24" t="s">
        <v>7</v>
      </c>
      <c r="D17" s="19" t="s">
        <v>254</v>
      </c>
      <c r="E17" s="10" t="s">
        <v>146</v>
      </c>
      <c r="F17" s="11"/>
      <c r="G17" s="26">
        <v>276.1</v>
      </c>
      <c r="H17" s="26">
        <v>288.1</v>
      </c>
      <c r="I17" s="26">
        <v>288.1</v>
      </c>
    </row>
    <row r="18" spans="1:9" s="3" customFormat="1" ht="78.75">
      <c r="A18" s="37" t="s">
        <v>8</v>
      </c>
      <c r="B18" s="13" t="s">
        <v>6</v>
      </c>
      <c r="C18" s="13" t="s">
        <v>9</v>
      </c>
      <c r="D18" s="13"/>
      <c r="E18" s="16"/>
      <c r="F18" s="17" t="e">
        <f>F22</f>
        <v>#REF!</v>
      </c>
      <c r="G18" s="18">
        <f aca="true" t="shared" si="1" ref="G18:I19">G19</f>
        <v>409.5</v>
      </c>
      <c r="H18" s="18">
        <f t="shared" si="1"/>
        <v>421.4</v>
      </c>
      <c r="I18" s="18">
        <f t="shared" si="1"/>
        <v>426.4</v>
      </c>
    </row>
    <row r="19" spans="1:9" s="3" customFormat="1" ht="31.5">
      <c r="A19" s="45" t="s">
        <v>66</v>
      </c>
      <c r="B19" s="19" t="s">
        <v>6</v>
      </c>
      <c r="C19" s="19" t="s">
        <v>9</v>
      </c>
      <c r="D19" s="19" t="s">
        <v>112</v>
      </c>
      <c r="E19" s="19"/>
      <c r="F19" s="17"/>
      <c r="G19" s="69">
        <f t="shared" si="1"/>
        <v>409.5</v>
      </c>
      <c r="H19" s="69">
        <f t="shared" si="1"/>
        <v>421.4</v>
      </c>
      <c r="I19" s="69">
        <f t="shared" si="1"/>
        <v>426.4</v>
      </c>
    </row>
    <row r="20" spans="1:9" s="3" customFormat="1" ht="47.25">
      <c r="A20" s="45" t="s">
        <v>69</v>
      </c>
      <c r="B20" s="19" t="s">
        <v>6</v>
      </c>
      <c r="C20" s="19" t="s">
        <v>9</v>
      </c>
      <c r="D20" s="19" t="s">
        <v>113</v>
      </c>
      <c r="E20" s="19"/>
      <c r="F20" s="17"/>
      <c r="G20" s="69">
        <f>G21+G22+G24+G25+G26+G23+G27</f>
        <v>409.5</v>
      </c>
      <c r="H20" s="69">
        <f>H21+H22+H24+H25+H26+H23+H27</f>
        <v>421.4</v>
      </c>
      <c r="I20" s="69">
        <f>I21+I22+I24+I25+I26+I23+I27</f>
        <v>426.4</v>
      </c>
    </row>
    <row r="21" spans="1:9" s="3" customFormat="1" ht="31.5">
      <c r="A21" s="40" t="s">
        <v>145</v>
      </c>
      <c r="B21" s="19" t="s">
        <v>6</v>
      </c>
      <c r="C21" s="19" t="s">
        <v>9</v>
      </c>
      <c r="D21" s="19" t="s">
        <v>113</v>
      </c>
      <c r="E21" s="19" t="s">
        <v>68</v>
      </c>
      <c r="F21" s="17"/>
      <c r="G21" s="69">
        <v>303</v>
      </c>
      <c r="H21" s="69">
        <v>316</v>
      </c>
      <c r="I21" s="69">
        <v>316</v>
      </c>
    </row>
    <row r="22" spans="1:9" s="3" customFormat="1" ht="48.75" customHeight="1" hidden="1">
      <c r="A22" s="40" t="s">
        <v>70</v>
      </c>
      <c r="B22" s="19" t="s">
        <v>6</v>
      </c>
      <c r="C22" s="19" t="s">
        <v>9</v>
      </c>
      <c r="D22" s="19" t="s">
        <v>113</v>
      </c>
      <c r="E22" s="19" t="s">
        <v>72</v>
      </c>
      <c r="F22" s="17" t="e">
        <f>#REF!+#REF!</f>
        <v>#REF!</v>
      </c>
      <c r="G22" s="69"/>
      <c r="H22" s="69"/>
      <c r="I22" s="69"/>
    </row>
    <row r="23" spans="1:9" s="3" customFormat="1" ht="63.75" customHeight="1">
      <c r="A23" s="40" t="s">
        <v>147</v>
      </c>
      <c r="B23" s="19" t="s">
        <v>6</v>
      </c>
      <c r="C23" s="19" t="s">
        <v>9</v>
      </c>
      <c r="D23" s="19" t="s">
        <v>113</v>
      </c>
      <c r="E23" s="19" t="s">
        <v>146</v>
      </c>
      <c r="F23" s="17"/>
      <c r="G23" s="69">
        <v>91.5</v>
      </c>
      <c r="H23" s="69">
        <v>95.4</v>
      </c>
      <c r="I23" s="69">
        <v>95.4</v>
      </c>
    </row>
    <row r="24" spans="1:9" s="3" customFormat="1" ht="31.5">
      <c r="A24" s="40" t="s">
        <v>71</v>
      </c>
      <c r="B24" s="19" t="s">
        <v>6</v>
      </c>
      <c r="C24" s="19" t="s">
        <v>9</v>
      </c>
      <c r="D24" s="19" t="s">
        <v>113</v>
      </c>
      <c r="E24" s="54" t="s">
        <v>73</v>
      </c>
      <c r="F24" s="17" t="e">
        <f>#REF!</f>
        <v>#REF!</v>
      </c>
      <c r="G24" s="69">
        <v>15</v>
      </c>
      <c r="H24" s="69">
        <v>10</v>
      </c>
      <c r="I24" s="69">
        <v>15</v>
      </c>
    </row>
    <row r="25" spans="1:9" s="3" customFormat="1" ht="31.5" hidden="1">
      <c r="A25" s="40" t="s">
        <v>75</v>
      </c>
      <c r="B25" s="19" t="s">
        <v>6</v>
      </c>
      <c r="C25" s="19" t="s">
        <v>9</v>
      </c>
      <c r="D25" s="19" t="s">
        <v>113</v>
      </c>
      <c r="E25" s="54" t="s">
        <v>77</v>
      </c>
      <c r="F25" s="17"/>
      <c r="G25" s="69"/>
      <c r="H25" s="69"/>
      <c r="I25" s="69"/>
    </row>
    <row r="26" spans="1:9" s="3" customFormat="1" ht="31.5" hidden="1">
      <c r="A26" s="40" t="s">
        <v>82</v>
      </c>
      <c r="B26" s="19" t="s">
        <v>6</v>
      </c>
      <c r="C26" s="19" t="s">
        <v>9</v>
      </c>
      <c r="D26" s="19" t="s">
        <v>113</v>
      </c>
      <c r="E26" s="54" t="s">
        <v>85</v>
      </c>
      <c r="F26" s="17"/>
      <c r="G26" s="69"/>
      <c r="H26" s="69"/>
      <c r="I26" s="69"/>
    </row>
    <row r="27" spans="1:9" s="3" customFormat="1" ht="15.75" hidden="1">
      <c r="A27" s="40" t="s">
        <v>212</v>
      </c>
      <c r="B27" s="19" t="s">
        <v>6</v>
      </c>
      <c r="C27" s="19" t="s">
        <v>9</v>
      </c>
      <c r="D27" s="19" t="s">
        <v>113</v>
      </c>
      <c r="E27" s="55" t="s">
        <v>210</v>
      </c>
      <c r="F27" s="17"/>
      <c r="G27" s="69"/>
      <c r="H27" s="69"/>
      <c r="I27" s="69"/>
    </row>
    <row r="28" spans="1:9" s="3" customFormat="1" ht="78" customHeight="1">
      <c r="A28" s="49" t="s">
        <v>10</v>
      </c>
      <c r="B28" s="13" t="s">
        <v>6</v>
      </c>
      <c r="C28" s="13" t="s">
        <v>11</v>
      </c>
      <c r="D28" s="13"/>
      <c r="E28" s="13"/>
      <c r="F28" s="11" t="e">
        <f>#REF!</f>
        <v>#REF!</v>
      </c>
      <c r="G28" s="12">
        <f>G29</f>
        <v>18230.999999999996</v>
      </c>
      <c r="H28" s="12">
        <f>H29</f>
        <v>18775.199999999997</v>
      </c>
      <c r="I28" s="12">
        <f>I29</f>
        <v>18839.799999999996</v>
      </c>
    </row>
    <row r="29" spans="1:9" s="3" customFormat="1" ht="31.5">
      <c r="A29" s="45" t="s">
        <v>66</v>
      </c>
      <c r="B29" s="10" t="s">
        <v>6</v>
      </c>
      <c r="C29" s="10" t="s">
        <v>11</v>
      </c>
      <c r="D29" s="10" t="s">
        <v>112</v>
      </c>
      <c r="E29" s="10"/>
      <c r="F29" s="11"/>
      <c r="G29" s="26">
        <f>G30+G39+G45+G50+G55</f>
        <v>18230.999999999996</v>
      </c>
      <c r="H29" s="26">
        <f>H30+H39+H45+H50+H55</f>
        <v>18775.199999999997</v>
      </c>
      <c r="I29" s="26">
        <f>I30+I39+I45+I50+I55</f>
        <v>18839.799999999996</v>
      </c>
    </row>
    <row r="30" spans="1:9" s="3" customFormat="1" ht="47.25">
      <c r="A30" s="45" t="s">
        <v>69</v>
      </c>
      <c r="B30" s="10" t="s">
        <v>6</v>
      </c>
      <c r="C30" s="10" t="s">
        <v>11</v>
      </c>
      <c r="D30" s="10" t="s">
        <v>113</v>
      </c>
      <c r="E30" s="10"/>
      <c r="F30" s="11"/>
      <c r="G30" s="26">
        <f>G31+G32+G34+G36+G37+G33+G38+G35</f>
        <v>16645</v>
      </c>
      <c r="H30" s="26">
        <f>H31+H32+H34+H36+H37+H33+H38+H35</f>
        <v>17189.2</v>
      </c>
      <c r="I30" s="26">
        <f>I31+I32+I34+I36+I37+I33+I38+I35</f>
        <v>17253.8</v>
      </c>
    </row>
    <row r="31" spans="1:9" s="3" customFormat="1" ht="31.5">
      <c r="A31" s="40" t="s">
        <v>148</v>
      </c>
      <c r="B31" s="10" t="s">
        <v>6</v>
      </c>
      <c r="C31" s="10" t="s">
        <v>11</v>
      </c>
      <c r="D31" s="10" t="s">
        <v>113</v>
      </c>
      <c r="E31" s="55" t="s">
        <v>68</v>
      </c>
      <c r="F31" s="11"/>
      <c r="G31" s="26">
        <v>12093.1</v>
      </c>
      <c r="H31" s="26">
        <v>12593.1</v>
      </c>
      <c r="I31" s="26">
        <v>12593.1</v>
      </c>
    </row>
    <row r="32" spans="1:9" s="3" customFormat="1" ht="48.75" customHeight="1">
      <c r="A32" s="40" t="s">
        <v>70</v>
      </c>
      <c r="B32" s="10" t="s">
        <v>6</v>
      </c>
      <c r="C32" s="10" t="s">
        <v>11</v>
      </c>
      <c r="D32" s="10" t="s">
        <v>113</v>
      </c>
      <c r="E32" s="55" t="s">
        <v>72</v>
      </c>
      <c r="F32" s="11"/>
      <c r="G32" s="26">
        <v>1.8</v>
      </c>
      <c r="H32" s="26"/>
      <c r="I32" s="26"/>
    </row>
    <row r="33" spans="1:9" s="3" customFormat="1" ht="48.75" customHeight="1">
      <c r="A33" s="40" t="s">
        <v>147</v>
      </c>
      <c r="B33" s="10" t="s">
        <v>6</v>
      </c>
      <c r="C33" s="10" t="s">
        <v>11</v>
      </c>
      <c r="D33" s="10" t="s">
        <v>113</v>
      </c>
      <c r="E33" s="55" t="s">
        <v>146</v>
      </c>
      <c r="F33" s="11"/>
      <c r="G33" s="26">
        <v>3645.1</v>
      </c>
      <c r="H33" s="26">
        <v>3803.1</v>
      </c>
      <c r="I33" s="26">
        <v>3803.1</v>
      </c>
    </row>
    <row r="34" spans="1:9" s="3" customFormat="1" ht="47.25">
      <c r="A34" s="45" t="s">
        <v>74</v>
      </c>
      <c r="B34" s="10" t="s">
        <v>6</v>
      </c>
      <c r="C34" s="10" t="s">
        <v>11</v>
      </c>
      <c r="D34" s="10" t="s">
        <v>113</v>
      </c>
      <c r="E34" s="55" t="s">
        <v>73</v>
      </c>
      <c r="F34" s="11"/>
      <c r="G34" s="26">
        <v>870</v>
      </c>
      <c r="H34" s="26">
        <v>750</v>
      </c>
      <c r="I34" s="26">
        <v>800</v>
      </c>
    </row>
    <row r="35" spans="1:9" s="3" customFormat="1" ht="47.25" hidden="1">
      <c r="A35" s="76" t="s">
        <v>227</v>
      </c>
      <c r="B35" s="10" t="s">
        <v>6</v>
      </c>
      <c r="C35" s="10" t="s">
        <v>11</v>
      </c>
      <c r="D35" s="10" t="s">
        <v>113</v>
      </c>
      <c r="E35" s="55" t="s">
        <v>86</v>
      </c>
      <c r="F35" s="11"/>
      <c r="G35" s="26"/>
      <c r="H35" s="26"/>
      <c r="I35" s="26"/>
    </row>
    <row r="36" spans="1:9" s="3" customFormat="1" ht="31.5">
      <c r="A36" s="45" t="s">
        <v>75</v>
      </c>
      <c r="B36" s="10" t="s">
        <v>6</v>
      </c>
      <c r="C36" s="10" t="s">
        <v>11</v>
      </c>
      <c r="D36" s="10" t="s">
        <v>113</v>
      </c>
      <c r="E36" s="55" t="s">
        <v>77</v>
      </c>
      <c r="F36" s="11"/>
      <c r="G36" s="26">
        <v>10</v>
      </c>
      <c r="H36" s="26">
        <v>25</v>
      </c>
      <c r="I36" s="26">
        <v>33.6</v>
      </c>
    </row>
    <row r="37" spans="1:9" s="3" customFormat="1" ht="31.5" hidden="1">
      <c r="A37" s="40" t="s">
        <v>82</v>
      </c>
      <c r="B37" s="10" t="s">
        <v>6</v>
      </c>
      <c r="C37" s="10" t="s">
        <v>11</v>
      </c>
      <c r="D37" s="10" t="s">
        <v>113</v>
      </c>
      <c r="E37" s="55" t="s">
        <v>85</v>
      </c>
      <c r="F37" s="11"/>
      <c r="G37" s="26"/>
      <c r="H37" s="26"/>
      <c r="I37" s="26"/>
    </row>
    <row r="38" spans="1:9" s="3" customFormat="1" ht="15.75">
      <c r="A38" s="40" t="s">
        <v>212</v>
      </c>
      <c r="B38" s="10" t="s">
        <v>6</v>
      </c>
      <c r="C38" s="10" t="s">
        <v>11</v>
      </c>
      <c r="D38" s="10" t="s">
        <v>113</v>
      </c>
      <c r="E38" s="55" t="s">
        <v>210</v>
      </c>
      <c r="F38" s="11"/>
      <c r="G38" s="26">
        <v>25</v>
      </c>
      <c r="H38" s="26">
        <v>18</v>
      </c>
      <c r="I38" s="26">
        <v>24</v>
      </c>
    </row>
    <row r="39" spans="1:9" s="3" customFormat="1" ht="47.25">
      <c r="A39" s="40" t="s">
        <v>261</v>
      </c>
      <c r="B39" s="10" t="s">
        <v>6</v>
      </c>
      <c r="C39" s="10" t="s">
        <v>11</v>
      </c>
      <c r="D39" s="10" t="s">
        <v>114</v>
      </c>
      <c r="E39" s="10"/>
      <c r="F39" s="11"/>
      <c r="G39" s="26">
        <f>G40+G41+G44+G41+G42+G43</f>
        <v>295.6</v>
      </c>
      <c r="H39" s="26">
        <f>H40+H41+H44+H41+H42+H43</f>
        <v>295.6</v>
      </c>
      <c r="I39" s="26">
        <f>I40+I41+I44+I41+I42+I43</f>
        <v>295.6</v>
      </c>
    </row>
    <row r="40" spans="1:9" s="3" customFormat="1" ht="47.25">
      <c r="A40" s="40" t="s">
        <v>67</v>
      </c>
      <c r="B40" s="10" t="s">
        <v>6</v>
      </c>
      <c r="C40" s="10" t="s">
        <v>11</v>
      </c>
      <c r="D40" s="10" t="s">
        <v>114</v>
      </c>
      <c r="E40" s="10" t="s">
        <v>68</v>
      </c>
      <c r="F40" s="11"/>
      <c r="G40" s="26">
        <v>208.4</v>
      </c>
      <c r="H40" s="26">
        <v>208.4</v>
      </c>
      <c r="I40" s="26">
        <v>208.4</v>
      </c>
    </row>
    <row r="41" spans="1:9" s="3" customFormat="1" ht="48.75" customHeight="1" hidden="1">
      <c r="A41" s="40" t="s">
        <v>70</v>
      </c>
      <c r="B41" s="10" t="s">
        <v>6</v>
      </c>
      <c r="C41" s="10" t="s">
        <v>11</v>
      </c>
      <c r="D41" s="10" t="s">
        <v>114</v>
      </c>
      <c r="E41" s="10" t="s">
        <v>72</v>
      </c>
      <c r="F41" s="11"/>
      <c r="G41" s="26"/>
      <c r="H41" s="26"/>
      <c r="I41" s="26"/>
    </row>
    <row r="42" spans="1:9" s="3" customFormat="1" ht="48.75" customHeight="1">
      <c r="A42" s="40" t="s">
        <v>147</v>
      </c>
      <c r="B42" s="10" t="s">
        <v>6</v>
      </c>
      <c r="C42" s="10" t="s">
        <v>11</v>
      </c>
      <c r="D42" s="10" t="s">
        <v>114</v>
      </c>
      <c r="E42" s="10" t="s">
        <v>146</v>
      </c>
      <c r="F42" s="11"/>
      <c r="G42" s="26">
        <v>63</v>
      </c>
      <c r="H42" s="26">
        <v>63</v>
      </c>
      <c r="I42" s="26">
        <v>63</v>
      </c>
    </row>
    <row r="43" spans="1:9" s="3" customFormat="1" ht="48.75" customHeight="1" hidden="1">
      <c r="A43" s="40" t="s">
        <v>201</v>
      </c>
      <c r="B43" s="10" t="s">
        <v>6</v>
      </c>
      <c r="C43" s="10" t="s">
        <v>11</v>
      </c>
      <c r="D43" s="10" t="s">
        <v>114</v>
      </c>
      <c r="E43" s="10" t="s">
        <v>200</v>
      </c>
      <c r="F43" s="11"/>
      <c r="G43" s="26"/>
      <c r="H43" s="26"/>
      <c r="I43" s="26"/>
    </row>
    <row r="44" spans="1:9" s="3" customFormat="1" ht="47.25">
      <c r="A44" s="45" t="s">
        <v>74</v>
      </c>
      <c r="B44" s="10" t="s">
        <v>6</v>
      </c>
      <c r="C44" s="10" t="s">
        <v>11</v>
      </c>
      <c r="D44" s="10" t="s">
        <v>114</v>
      </c>
      <c r="E44" s="55" t="s">
        <v>73</v>
      </c>
      <c r="F44" s="11"/>
      <c r="G44" s="26">
        <v>24.2</v>
      </c>
      <c r="H44" s="26">
        <v>24.2</v>
      </c>
      <c r="I44" s="26">
        <v>24.2</v>
      </c>
    </row>
    <row r="45" spans="1:9" s="3" customFormat="1" ht="31.5">
      <c r="A45" s="40" t="s">
        <v>262</v>
      </c>
      <c r="B45" s="10" t="s">
        <v>6</v>
      </c>
      <c r="C45" s="10" t="s">
        <v>11</v>
      </c>
      <c r="D45" s="10" t="s">
        <v>115</v>
      </c>
      <c r="E45" s="10"/>
      <c r="F45" s="11"/>
      <c r="G45" s="26">
        <f>G49+G46+G47+G48</f>
        <v>704</v>
      </c>
      <c r="H45" s="26">
        <f>H49+H46+H47+H48</f>
        <v>704</v>
      </c>
      <c r="I45" s="26">
        <f>I49+I46+I47+I48</f>
        <v>704</v>
      </c>
    </row>
    <row r="46" spans="1:9" s="3" customFormat="1" ht="47.25">
      <c r="A46" s="51" t="s">
        <v>67</v>
      </c>
      <c r="B46" s="10" t="s">
        <v>6</v>
      </c>
      <c r="C46" s="10" t="s">
        <v>11</v>
      </c>
      <c r="D46" s="10" t="s">
        <v>115</v>
      </c>
      <c r="E46" s="10" t="s">
        <v>68</v>
      </c>
      <c r="F46" s="11"/>
      <c r="G46" s="26">
        <v>424.4</v>
      </c>
      <c r="H46" s="26">
        <v>424.4</v>
      </c>
      <c r="I46" s="26">
        <v>424.4</v>
      </c>
    </row>
    <row r="47" spans="1:9" s="3" customFormat="1" ht="52.5" customHeight="1" hidden="1">
      <c r="A47" s="51" t="s">
        <v>70</v>
      </c>
      <c r="B47" s="10" t="s">
        <v>6</v>
      </c>
      <c r="C47" s="10" t="s">
        <v>11</v>
      </c>
      <c r="D47" s="10" t="s">
        <v>115</v>
      </c>
      <c r="E47" s="10" t="s">
        <v>72</v>
      </c>
      <c r="F47" s="11"/>
      <c r="G47" s="26"/>
      <c r="H47" s="26"/>
      <c r="I47" s="26"/>
    </row>
    <row r="48" spans="1:9" s="3" customFormat="1" ht="52.5" customHeight="1">
      <c r="A48" s="40" t="s">
        <v>147</v>
      </c>
      <c r="B48" s="10" t="s">
        <v>6</v>
      </c>
      <c r="C48" s="10" t="s">
        <v>11</v>
      </c>
      <c r="D48" s="10" t="s">
        <v>115</v>
      </c>
      <c r="E48" s="10" t="s">
        <v>146</v>
      </c>
      <c r="F48" s="11"/>
      <c r="G48" s="26">
        <v>128.2</v>
      </c>
      <c r="H48" s="26">
        <v>128.2</v>
      </c>
      <c r="I48" s="26">
        <v>128.2</v>
      </c>
    </row>
    <row r="49" spans="1:9" s="3" customFormat="1" ht="47.25">
      <c r="A49" s="45" t="s">
        <v>74</v>
      </c>
      <c r="B49" s="10" t="s">
        <v>6</v>
      </c>
      <c r="C49" s="10" t="s">
        <v>11</v>
      </c>
      <c r="D49" s="10" t="s">
        <v>115</v>
      </c>
      <c r="E49" s="55" t="s">
        <v>73</v>
      </c>
      <c r="F49" s="11"/>
      <c r="G49" s="26">
        <v>151.4</v>
      </c>
      <c r="H49" s="26">
        <v>151.4</v>
      </c>
      <c r="I49" s="26">
        <v>151.4</v>
      </c>
    </row>
    <row r="50" spans="1:9" s="3" customFormat="1" ht="63">
      <c r="A50" s="40" t="s">
        <v>263</v>
      </c>
      <c r="B50" s="10" t="s">
        <v>6</v>
      </c>
      <c r="C50" s="10" t="s">
        <v>11</v>
      </c>
      <c r="D50" s="10" t="s">
        <v>116</v>
      </c>
      <c r="E50" s="10"/>
      <c r="F50" s="11"/>
      <c r="G50" s="26">
        <f>G54+G51+G52+G53</f>
        <v>316.1</v>
      </c>
      <c r="H50" s="26">
        <f>H54+H51+H52+H53</f>
        <v>316.1</v>
      </c>
      <c r="I50" s="26">
        <f>I54+I51+I52+I53</f>
        <v>316.1</v>
      </c>
    </row>
    <row r="51" spans="1:9" s="3" customFormat="1" ht="47.25">
      <c r="A51" s="51" t="s">
        <v>67</v>
      </c>
      <c r="B51" s="10" t="s">
        <v>6</v>
      </c>
      <c r="C51" s="10" t="s">
        <v>11</v>
      </c>
      <c r="D51" s="10" t="s">
        <v>116</v>
      </c>
      <c r="E51" s="10" t="s">
        <v>68</v>
      </c>
      <c r="F51" s="11"/>
      <c r="G51" s="26">
        <v>224.6</v>
      </c>
      <c r="H51" s="26">
        <v>224.6</v>
      </c>
      <c r="I51" s="26">
        <v>224.6</v>
      </c>
    </row>
    <row r="52" spans="1:9" s="3" customFormat="1" ht="49.5" customHeight="1" hidden="1">
      <c r="A52" s="51" t="s">
        <v>70</v>
      </c>
      <c r="B52" s="10" t="s">
        <v>6</v>
      </c>
      <c r="C52" s="10" t="s">
        <v>11</v>
      </c>
      <c r="D52" s="10" t="s">
        <v>116</v>
      </c>
      <c r="E52" s="10" t="s">
        <v>72</v>
      </c>
      <c r="F52" s="11"/>
      <c r="G52" s="26"/>
      <c r="H52" s="26"/>
      <c r="I52" s="26"/>
    </row>
    <row r="53" spans="1:9" s="3" customFormat="1" ht="49.5" customHeight="1">
      <c r="A53" s="40" t="s">
        <v>147</v>
      </c>
      <c r="B53" s="10" t="s">
        <v>6</v>
      </c>
      <c r="C53" s="10" t="s">
        <v>11</v>
      </c>
      <c r="D53" s="10" t="s">
        <v>116</v>
      </c>
      <c r="E53" s="10" t="s">
        <v>146</v>
      </c>
      <c r="F53" s="11"/>
      <c r="G53" s="26">
        <v>67.9</v>
      </c>
      <c r="H53" s="26">
        <v>67.9</v>
      </c>
      <c r="I53" s="26">
        <v>67.9</v>
      </c>
    </row>
    <row r="54" spans="1:9" s="3" customFormat="1" ht="47.25">
      <c r="A54" s="45" t="s">
        <v>74</v>
      </c>
      <c r="B54" s="10" t="s">
        <v>6</v>
      </c>
      <c r="C54" s="10" t="s">
        <v>11</v>
      </c>
      <c r="D54" s="10" t="s">
        <v>116</v>
      </c>
      <c r="E54" s="55" t="s">
        <v>73</v>
      </c>
      <c r="F54" s="11"/>
      <c r="G54" s="26">
        <v>23.6</v>
      </c>
      <c r="H54" s="26">
        <v>23.6</v>
      </c>
      <c r="I54" s="26">
        <v>23.6</v>
      </c>
    </row>
    <row r="55" spans="1:9" s="3" customFormat="1" ht="63">
      <c r="A55" s="40" t="s">
        <v>264</v>
      </c>
      <c r="B55" s="10" t="s">
        <v>6</v>
      </c>
      <c r="C55" s="10" t="s">
        <v>11</v>
      </c>
      <c r="D55" s="10" t="s">
        <v>117</v>
      </c>
      <c r="E55" s="10"/>
      <c r="F55" s="11"/>
      <c r="G55" s="26">
        <f>G58+G56+G57</f>
        <v>270.3</v>
      </c>
      <c r="H55" s="26">
        <f>H58+H56+H57</f>
        <v>270.3</v>
      </c>
      <c r="I55" s="26">
        <f>I58+I56+I57</f>
        <v>270.3</v>
      </c>
    </row>
    <row r="56" spans="1:9" s="3" customFormat="1" ht="47.25" hidden="1">
      <c r="A56" s="51" t="s">
        <v>67</v>
      </c>
      <c r="B56" s="10" t="s">
        <v>6</v>
      </c>
      <c r="C56" s="10" t="s">
        <v>11</v>
      </c>
      <c r="D56" s="10" t="s">
        <v>117</v>
      </c>
      <c r="E56" s="10" t="s">
        <v>68</v>
      </c>
      <c r="F56" s="11"/>
      <c r="G56" s="26"/>
      <c r="H56" s="26"/>
      <c r="I56" s="26"/>
    </row>
    <row r="57" spans="1:9" s="3" customFormat="1" ht="51.75" customHeight="1" hidden="1">
      <c r="A57" s="40" t="s">
        <v>147</v>
      </c>
      <c r="B57" s="10" t="s">
        <v>6</v>
      </c>
      <c r="C57" s="10" t="s">
        <v>11</v>
      </c>
      <c r="D57" s="10" t="s">
        <v>117</v>
      </c>
      <c r="E57" s="10" t="s">
        <v>146</v>
      </c>
      <c r="F57" s="11"/>
      <c r="G57" s="26"/>
      <c r="H57" s="26"/>
      <c r="I57" s="26"/>
    </row>
    <row r="58" spans="1:9" s="3" customFormat="1" ht="47.25">
      <c r="A58" s="45" t="s">
        <v>74</v>
      </c>
      <c r="B58" s="10" t="s">
        <v>6</v>
      </c>
      <c r="C58" s="10" t="s">
        <v>11</v>
      </c>
      <c r="D58" s="10" t="s">
        <v>117</v>
      </c>
      <c r="E58" s="55" t="s">
        <v>73</v>
      </c>
      <c r="F58" s="11"/>
      <c r="G58" s="26">
        <v>270.3</v>
      </c>
      <c r="H58" s="26">
        <v>270.3</v>
      </c>
      <c r="I58" s="26">
        <v>270.3</v>
      </c>
    </row>
    <row r="59" spans="1:9" s="56" customFormat="1" ht="15.75" customHeight="1" hidden="1">
      <c r="A59" s="49" t="s">
        <v>44</v>
      </c>
      <c r="B59" s="27" t="s">
        <v>6</v>
      </c>
      <c r="C59" s="27" t="s">
        <v>20</v>
      </c>
      <c r="D59" s="27"/>
      <c r="E59" s="27"/>
      <c r="F59" s="28" t="e">
        <f>F60</f>
        <v>#REF!</v>
      </c>
      <c r="G59" s="29">
        <f>G60</f>
        <v>0</v>
      </c>
      <c r="H59" s="29">
        <f>H60</f>
        <v>0</v>
      </c>
      <c r="I59" s="29">
        <f>I60</f>
        <v>0</v>
      </c>
    </row>
    <row r="60" spans="1:9" s="3" customFormat="1" ht="31.5" hidden="1">
      <c r="A60" s="45" t="s">
        <v>66</v>
      </c>
      <c r="B60" s="10" t="s">
        <v>6</v>
      </c>
      <c r="C60" s="10" t="s">
        <v>20</v>
      </c>
      <c r="D60" s="10" t="s">
        <v>112</v>
      </c>
      <c r="E60" s="10"/>
      <c r="F60" s="14" t="e">
        <f>#REF!</f>
        <v>#REF!</v>
      </c>
      <c r="G60" s="15">
        <f aca="true" t="shared" si="2" ref="G60:I61">G61</f>
        <v>0</v>
      </c>
      <c r="H60" s="15">
        <f t="shared" si="2"/>
        <v>0</v>
      </c>
      <c r="I60" s="15">
        <f t="shared" si="2"/>
        <v>0</v>
      </c>
    </row>
    <row r="61" spans="1:9" s="3" customFormat="1" ht="78.75" hidden="1">
      <c r="A61" s="63" t="s">
        <v>265</v>
      </c>
      <c r="B61" s="19" t="s">
        <v>6</v>
      </c>
      <c r="C61" s="19" t="s">
        <v>20</v>
      </c>
      <c r="D61" s="19" t="s">
        <v>194</v>
      </c>
      <c r="E61" s="19"/>
      <c r="F61" s="21"/>
      <c r="G61" s="15">
        <f t="shared" si="2"/>
        <v>0</v>
      </c>
      <c r="H61" s="15">
        <f t="shared" si="2"/>
        <v>0</v>
      </c>
      <c r="I61" s="15">
        <f t="shared" si="2"/>
        <v>0</v>
      </c>
    </row>
    <row r="62" spans="1:9" s="3" customFormat="1" ht="47.25" hidden="1">
      <c r="A62" s="45" t="s">
        <v>74</v>
      </c>
      <c r="B62" s="19" t="s">
        <v>6</v>
      </c>
      <c r="C62" s="19" t="s">
        <v>20</v>
      </c>
      <c r="D62" s="19" t="s">
        <v>194</v>
      </c>
      <c r="E62" s="19" t="s">
        <v>73</v>
      </c>
      <c r="F62" s="21"/>
      <c r="G62" s="15"/>
      <c r="H62" s="15"/>
      <c r="I62" s="15"/>
    </row>
    <row r="63" spans="1:9" s="56" customFormat="1" ht="65.25" customHeight="1">
      <c r="A63" s="49" t="s">
        <v>53</v>
      </c>
      <c r="B63" s="27" t="s">
        <v>6</v>
      </c>
      <c r="C63" s="27" t="s">
        <v>26</v>
      </c>
      <c r="D63" s="27"/>
      <c r="E63" s="27"/>
      <c r="F63" s="28" t="e">
        <f>#REF!</f>
        <v>#REF!</v>
      </c>
      <c r="G63" s="29">
        <f>G64+G76</f>
        <v>4259.6</v>
      </c>
      <c r="H63" s="29">
        <f>H64+H76</f>
        <v>4391.5</v>
      </c>
      <c r="I63" s="29">
        <f>I64+I76</f>
        <v>4417.8</v>
      </c>
    </row>
    <row r="64" spans="1:9" s="56" customFormat="1" ht="31.5">
      <c r="A64" s="45" t="s">
        <v>66</v>
      </c>
      <c r="B64" s="10" t="s">
        <v>6</v>
      </c>
      <c r="C64" s="10" t="s">
        <v>26</v>
      </c>
      <c r="D64" s="10" t="s">
        <v>112</v>
      </c>
      <c r="E64" s="27"/>
      <c r="F64" s="28"/>
      <c r="G64" s="26">
        <f>G65+G73</f>
        <v>4259.6</v>
      </c>
      <c r="H64" s="26">
        <f>H65+H73</f>
        <v>4391.5</v>
      </c>
      <c r="I64" s="26">
        <f>I65+I73</f>
        <v>4417.8</v>
      </c>
    </row>
    <row r="65" spans="1:9" s="56" customFormat="1" ht="47.25">
      <c r="A65" s="45" t="s">
        <v>69</v>
      </c>
      <c r="B65" s="10" t="s">
        <v>6</v>
      </c>
      <c r="C65" s="10" t="s">
        <v>26</v>
      </c>
      <c r="D65" s="10" t="s">
        <v>113</v>
      </c>
      <c r="E65" s="10"/>
      <c r="F65" s="28"/>
      <c r="G65" s="26">
        <f>G66+G67+G69+G71+G70+G68+G72</f>
        <v>3601.5</v>
      </c>
      <c r="H65" s="26">
        <f>H66+H67+H69+H71+H70+H68+H72</f>
        <v>3684.5</v>
      </c>
      <c r="I65" s="26">
        <f>I66+I67+I69+I71+I70+I68+I72</f>
        <v>3710.8</v>
      </c>
    </row>
    <row r="66" spans="1:9" s="56" customFormat="1" ht="47.25">
      <c r="A66" s="40" t="s">
        <v>67</v>
      </c>
      <c r="B66" s="10" t="s">
        <v>6</v>
      </c>
      <c r="C66" s="10" t="s">
        <v>26</v>
      </c>
      <c r="D66" s="10" t="s">
        <v>113</v>
      </c>
      <c r="E66" s="55" t="s">
        <v>68</v>
      </c>
      <c r="F66" s="28"/>
      <c r="G66" s="26">
        <f>2304.7+242.4</f>
        <v>2547.1</v>
      </c>
      <c r="H66" s="26">
        <f>2404.7+252.4</f>
        <v>2657.1</v>
      </c>
      <c r="I66" s="26">
        <f>2404.7+252.4</f>
        <v>2657.1</v>
      </c>
    </row>
    <row r="67" spans="1:9" s="56" customFormat="1" ht="53.25" customHeight="1">
      <c r="A67" s="40" t="s">
        <v>70</v>
      </c>
      <c r="B67" s="10" t="s">
        <v>6</v>
      </c>
      <c r="C67" s="10" t="s">
        <v>26</v>
      </c>
      <c r="D67" s="10" t="s">
        <v>113</v>
      </c>
      <c r="E67" s="55" t="s">
        <v>72</v>
      </c>
      <c r="F67" s="28"/>
      <c r="G67" s="26">
        <v>10</v>
      </c>
      <c r="H67" s="26">
        <v>10</v>
      </c>
      <c r="I67" s="26">
        <v>11.3</v>
      </c>
    </row>
    <row r="68" spans="1:9" s="56" customFormat="1" ht="53.25" customHeight="1">
      <c r="A68" s="40" t="s">
        <v>147</v>
      </c>
      <c r="B68" s="10" t="s">
        <v>6</v>
      </c>
      <c r="C68" s="10" t="s">
        <v>26</v>
      </c>
      <c r="D68" s="10" t="s">
        <v>113</v>
      </c>
      <c r="E68" s="55" t="s">
        <v>146</v>
      </c>
      <c r="F68" s="28"/>
      <c r="G68" s="26">
        <f>696.2+73.2</f>
        <v>769.4000000000001</v>
      </c>
      <c r="H68" s="26">
        <f>726.2+76.2</f>
        <v>802.4000000000001</v>
      </c>
      <c r="I68" s="26">
        <f>726.2+76.2</f>
        <v>802.4000000000001</v>
      </c>
    </row>
    <row r="69" spans="1:9" s="56" customFormat="1" ht="47.25">
      <c r="A69" s="45" t="s">
        <v>74</v>
      </c>
      <c r="B69" s="10" t="s">
        <v>6</v>
      </c>
      <c r="C69" s="10" t="s">
        <v>26</v>
      </c>
      <c r="D69" s="10" t="s">
        <v>113</v>
      </c>
      <c r="E69" s="55" t="s">
        <v>73</v>
      </c>
      <c r="F69" s="28"/>
      <c r="G69" s="26">
        <f>250+25</f>
        <v>275</v>
      </c>
      <c r="H69" s="26">
        <f>180+35</f>
        <v>215</v>
      </c>
      <c r="I69" s="26">
        <v>240</v>
      </c>
    </row>
    <row r="70" spans="1:9" s="56" customFormat="1" ht="31.5" hidden="1">
      <c r="A70" s="45" t="s">
        <v>75</v>
      </c>
      <c r="B70" s="10" t="s">
        <v>6</v>
      </c>
      <c r="C70" s="10" t="s">
        <v>26</v>
      </c>
      <c r="D70" s="10" t="s">
        <v>113</v>
      </c>
      <c r="E70" s="55" t="s">
        <v>77</v>
      </c>
      <c r="F70" s="28"/>
      <c r="G70" s="26"/>
      <c r="H70" s="26"/>
      <c r="I70" s="26"/>
    </row>
    <row r="71" spans="1:9" s="56" customFormat="1" ht="31.5" hidden="1">
      <c r="A71" s="45" t="s">
        <v>82</v>
      </c>
      <c r="B71" s="10" t="s">
        <v>6</v>
      </c>
      <c r="C71" s="10" t="s">
        <v>26</v>
      </c>
      <c r="D71" s="10" t="s">
        <v>113</v>
      </c>
      <c r="E71" s="55" t="s">
        <v>85</v>
      </c>
      <c r="F71" s="28"/>
      <c r="G71" s="26"/>
      <c r="H71" s="26"/>
      <c r="I71" s="26"/>
    </row>
    <row r="72" spans="1:9" s="56" customFormat="1" ht="15.75" hidden="1">
      <c r="A72" s="65" t="s">
        <v>212</v>
      </c>
      <c r="B72" s="10" t="s">
        <v>6</v>
      </c>
      <c r="C72" s="10" t="s">
        <v>26</v>
      </c>
      <c r="D72" s="10" t="s">
        <v>113</v>
      </c>
      <c r="E72" s="55" t="s">
        <v>210</v>
      </c>
      <c r="F72" s="28"/>
      <c r="G72" s="26"/>
      <c r="H72" s="26"/>
      <c r="I72" s="26"/>
    </row>
    <row r="73" spans="1:9" s="56" customFormat="1" ht="31.5">
      <c r="A73" s="60" t="s">
        <v>54</v>
      </c>
      <c r="B73" s="10" t="s">
        <v>6</v>
      </c>
      <c r="C73" s="10" t="s">
        <v>26</v>
      </c>
      <c r="D73" s="10" t="s">
        <v>118</v>
      </c>
      <c r="E73" s="10"/>
      <c r="F73" s="28"/>
      <c r="G73" s="26">
        <f>G74+G75</f>
        <v>658.1</v>
      </c>
      <c r="H73" s="26">
        <f>H74+H75</f>
        <v>707</v>
      </c>
      <c r="I73" s="26">
        <f>I74+I75</f>
        <v>707</v>
      </c>
    </row>
    <row r="74" spans="1:9" s="56" customFormat="1" ht="47.25">
      <c r="A74" s="40" t="s">
        <v>67</v>
      </c>
      <c r="B74" s="10" t="s">
        <v>6</v>
      </c>
      <c r="C74" s="10" t="s">
        <v>26</v>
      </c>
      <c r="D74" s="10" t="s">
        <v>118</v>
      </c>
      <c r="E74" s="10" t="s">
        <v>68</v>
      </c>
      <c r="F74" s="28"/>
      <c r="G74" s="26">
        <v>505.2</v>
      </c>
      <c r="H74" s="26">
        <v>543</v>
      </c>
      <c r="I74" s="26">
        <v>543</v>
      </c>
    </row>
    <row r="75" spans="1:9" s="56" customFormat="1" ht="66.75" customHeight="1">
      <c r="A75" s="40" t="s">
        <v>147</v>
      </c>
      <c r="B75" s="10" t="s">
        <v>6</v>
      </c>
      <c r="C75" s="10" t="s">
        <v>26</v>
      </c>
      <c r="D75" s="10" t="s">
        <v>118</v>
      </c>
      <c r="E75" s="10" t="s">
        <v>146</v>
      </c>
      <c r="F75" s="28"/>
      <c r="G75" s="26">
        <v>152.9</v>
      </c>
      <c r="H75" s="26">
        <v>164</v>
      </c>
      <c r="I75" s="26">
        <v>164</v>
      </c>
    </row>
    <row r="76" spans="1:9" s="56" customFormat="1" ht="31.5" hidden="1">
      <c r="A76" s="39" t="s">
        <v>76</v>
      </c>
      <c r="B76" s="10" t="s">
        <v>6</v>
      </c>
      <c r="C76" s="10" t="s">
        <v>26</v>
      </c>
      <c r="D76" s="10" t="s">
        <v>119</v>
      </c>
      <c r="E76" s="19"/>
      <c r="F76" s="28"/>
      <c r="G76" s="26">
        <f>G77</f>
        <v>0</v>
      </c>
      <c r="H76" s="26">
        <f>H77</f>
        <v>0</v>
      </c>
      <c r="I76" s="26">
        <f>I77</f>
        <v>0</v>
      </c>
    </row>
    <row r="77" spans="1:9" s="56" customFormat="1" ht="100.5" customHeight="1" hidden="1">
      <c r="A77" s="40" t="s">
        <v>199</v>
      </c>
      <c r="B77" s="10" t="s">
        <v>6</v>
      </c>
      <c r="C77" s="10" t="s">
        <v>26</v>
      </c>
      <c r="D77" s="10" t="s">
        <v>198</v>
      </c>
      <c r="F77" s="28"/>
      <c r="G77" s="26">
        <f>G78+G79+G80+G81</f>
        <v>0</v>
      </c>
      <c r="H77" s="26">
        <f>H78+H79+H80+H81</f>
        <v>0</v>
      </c>
      <c r="I77" s="26">
        <f>I78+I79+I80+I81</f>
        <v>0</v>
      </c>
    </row>
    <row r="78" spans="1:9" s="56" customFormat="1" ht="47.25" hidden="1">
      <c r="A78" s="40" t="s">
        <v>67</v>
      </c>
      <c r="B78" s="10" t="s">
        <v>6</v>
      </c>
      <c r="C78" s="10" t="s">
        <v>26</v>
      </c>
      <c r="D78" s="10" t="s">
        <v>198</v>
      </c>
      <c r="E78" s="10" t="s">
        <v>68</v>
      </c>
      <c r="F78" s="28"/>
      <c r="G78" s="26"/>
      <c r="H78" s="26"/>
      <c r="I78" s="26"/>
    </row>
    <row r="79" spans="1:9" s="56" customFormat="1" ht="48.75" customHeight="1" hidden="1">
      <c r="A79" s="40" t="s">
        <v>70</v>
      </c>
      <c r="B79" s="10" t="s">
        <v>6</v>
      </c>
      <c r="C79" s="10" t="s">
        <v>26</v>
      </c>
      <c r="D79" s="10" t="s">
        <v>198</v>
      </c>
      <c r="E79" s="10" t="s">
        <v>72</v>
      </c>
      <c r="F79" s="28"/>
      <c r="G79" s="26"/>
      <c r="H79" s="26"/>
      <c r="I79" s="26"/>
    </row>
    <row r="80" spans="1:9" s="56" customFormat="1" ht="68.25" customHeight="1" hidden="1">
      <c r="A80" s="40" t="s">
        <v>147</v>
      </c>
      <c r="B80" s="10" t="s">
        <v>6</v>
      </c>
      <c r="C80" s="10" t="s">
        <v>26</v>
      </c>
      <c r="D80" s="10" t="s">
        <v>198</v>
      </c>
      <c r="E80" s="10" t="s">
        <v>146</v>
      </c>
      <c r="F80" s="28"/>
      <c r="G80" s="26"/>
      <c r="H80" s="26"/>
      <c r="I80" s="26"/>
    </row>
    <row r="81" spans="1:9" s="56" customFormat="1" ht="47.25" hidden="1">
      <c r="A81" s="45" t="s">
        <v>74</v>
      </c>
      <c r="B81" s="10" t="s">
        <v>6</v>
      </c>
      <c r="C81" s="10" t="s">
        <v>26</v>
      </c>
      <c r="D81" s="10" t="s">
        <v>198</v>
      </c>
      <c r="E81" s="10" t="s">
        <v>73</v>
      </c>
      <c r="F81" s="28"/>
      <c r="G81" s="26"/>
      <c r="H81" s="26"/>
      <c r="I81" s="26"/>
    </row>
    <row r="82" spans="1:9" s="53" customFormat="1" ht="15.75" customHeight="1">
      <c r="A82" s="34" t="s">
        <v>15</v>
      </c>
      <c r="B82" s="9" t="s">
        <v>6</v>
      </c>
      <c r="C82" s="9" t="s">
        <v>13</v>
      </c>
      <c r="D82" s="9"/>
      <c r="E82" s="9"/>
      <c r="F82" s="11">
        <f>F83</f>
        <v>39</v>
      </c>
      <c r="G82" s="12">
        <f>G83</f>
        <v>10</v>
      </c>
      <c r="H82" s="12">
        <f>H83</f>
        <v>10</v>
      </c>
      <c r="I82" s="12">
        <f>I83</f>
        <v>10</v>
      </c>
    </row>
    <row r="83" spans="1:9" s="53" customFormat="1" ht="31.5">
      <c r="A83" s="39" t="s">
        <v>76</v>
      </c>
      <c r="B83" s="19" t="s">
        <v>6</v>
      </c>
      <c r="C83" s="19" t="s">
        <v>13</v>
      </c>
      <c r="D83" s="19" t="s">
        <v>119</v>
      </c>
      <c r="E83" s="19"/>
      <c r="F83" s="14">
        <f>F85</f>
        <v>39</v>
      </c>
      <c r="G83" s="15">
        <f aca="true" t="shared" si="3" ref="G83:I84">G84</f>
        <v>10</v>
      </c>
      <c r="H83" s="15">
        <f t="shared" si="3"/>
        <v>10</v>
      </c>
      <c r="I83" s="15">
        <f t="shared" si="3"/>
        <v>10</v>
      </c>
    </row>
    <row r="84" spans="1:9" s="53" customFormat="1" ht="18.75" customHeight="1">
      <c r="A84" s="45" t="s">
        <v>45</v>
      </c>
      <c r="B84" s="19" t="s">
        <v>6</v>
      </c>
      <c r="C84" s="19" t="s">
        <v>13</v>
      </c>
      <c r="D84" s="19" t="s">
        <v>120</v>
      </c>
      <c r="E84" s="19"/>
      <c r="F84" s="14">
        <f>F85</f>
        <v>39</v>
      </c>
      <c r="G84" s="15">
        <f t="shared" si="3"/>
        <v>10</v>
      </c>
      <c r="H84" s="15">
        <f t="shared" si="3"/>
        <v>10</v>
      </c>
      <c r="I84" s="15">
        <f t="shared" si="3"/>
        <v>10</v>
      </c>
    </row>
    <row r="85" spans="1:9" s="53" customFormat="1" ht="18" customHeight="1">
      <c r="A85" s="45" t="s">
        <v>231</v>
      </c>
      <c r="B85" s="19" t="s">
        <v>6</v>
      </c>
      <c r="C85" s="19" t="s">
        <v>13</v>
      </c>
      <c r="D85" s="19" t="s">
        <v>120</v>
      </c>
      <c r="E85" s="54" t="s">
        <v>230</v>
      </c>
      <c r="F85" s="14">
        <v>39</v>
      </c>
      <c r="G85" s="15">
        <v>10</v>
      </c>
      <c r="H85" s="15">
        <v>10</v>
      </c>
      <c r="I85" s="15">
        <v>10</v>
      </c>
    </row>
    <row r="86" spans="1:9" s="53" customFormat="1" ht="15.75">
      <c r="A86" s="34" t="s">
        <v>17</v>
      </c>
      <c r="B86" s="9" t="s">
        <v>6</v>
      </c>
      <c r="C86" s="9" t="s">
        <v>55</v>
      </c>
      <c r="D86" s="9"/>
      <c r="E86" s="9"/>
      <c r="F86" s="11" t="e">
        <f>F95+F98+F101+#REF!+#REF!</f>
        <v>#REF!</v>
      </c>
      <c r="G86" s="12">
        <f>G87+G91+G95+G98+G101+G132+G104+G122+G113+G107+G110</f>
        <v>33292.7</v>
      </c>
      <c r="H86" s="12">
        <f>H87+H91+H95+H98+H101+H132+H104+H122+H113+H107+H110</f>
        <v>32755.1</v>
      </c>
      <c r="I86" s="12">
        <f>I87+I91+I95+I98+I101+I132+I104+I122+I113+I107+I110</f>
        <v>32014.9</v>
      </c>
    </row>
    <row r="87" spans="1:9" s="3" customFormat="1" ht="78.75" hidden="1">
      <c r="A87" s="37" t="s">
        <v>316</v>
      </c>
      <c r="B87" s="19" t="s">
        <v>6</v>
      </c>
      <c r="C87" s="19" t="s">
        <v>55</v>
      </c>
      <c r="D87" s="19" t="s">
        <v>121</v>
      </c>
      <c r="E87" s="19"/>
      <c r="F87" s="14"/>
      <c r="G87" s="15">
        <f>G88</f>
        <v>0</v>
      </c>
      <c r="H87" s="15">
        <f>H88</f>
        <v>0</v>
      </c>
      <c r="I87" s="15">
        <f>I88</f>
        <v>0</v>
      </c>
    </row>
    <row r="88" spans="1:9" s="3" customFormat="1" ht="31.5" customHeight="1" hidden="1">
      <c r="A88" s="40" t="s">
        <v>78</v>
      </c>
      <c r="B88" s="19" t="s">
        <v>6</v>
      </c>
      <c r="C88" s="19" t="s">
        <v>55</v>
      </c>
      <c r="D88" s="19" t="s">
        <v>122</v>
      </c>
      <c r="E88" s="19"/>
      <c r="F88" s="14"/>
      <c r="G88" s="15">
        <f>G89+G90</f>
        <v>0</v>
      </c>
      <c r="H88" s="15">
        <f>H89+H90</f>
        <v>0</v>
      </c>
      <c r="I88" s="15">
        <f>I89+I90</f>
        <v>0</v>
      </c>
    </row>
    <row r="89" spans="1:9" s="3" customFormat="1" ht="31.5" customHeight="1" hidden="1">
      <c r="A89" s="45" t="s">
        <v>74</v>
      </c>
      <c r="B89" s="19" t="s">
        <v>6</v>
      </c>
      <c r="C89" s="19" t="s">
        <v>55</v>
      </c>
      <c r="D89" s="19" t="s">
        <v>122</v>
      </c>
      <c r="E89" s="19" t="s">
        <v>73</v>
      </c>
      <c r="F89" s="14"/>
      <c r="G89" s="15"/>
      <c r="H89" s="15"/>
      <c r="I89" s="15"/>
    </row>
    <row r="90" spans="1:9" s="3" customFormat="1" ht="31.5" customHeight="1" hidden="1">
      <c r="A90" s="68" t="s">
        <v>64</v>
      </c>
      <c r="B90" s="19" t="s">
        <v>6</v>
      </c>
      <c r="C90" s="19" t="s">
        <v>55</v>
      </c>
      <c r="D90" s="19" t="s">
        <v>122</v>
      </c>
      <c r="E90" s="19" t="s">
        <v>63</v>
      </c>
      <c r="F90" s="14"/>
      <c r="G90" s="15"/>
      <c r="H90" s="15"/>
      <c r="I90" s="15"/>
    </row>
    <row r="91" spans="1:9" s="3" customFormat="1" ht="60.75" customHeight="1">
      <c r="A91" s="72" t="s">
        <v>315</v>
      </c>
      <c r="B91" s="19" t="s">
        <v>6</v>
      </c>
      <c r="C91" s="19" t="s">
        <v>55</v>
      </c>
      <c r="D91" s="19" t="s">
        <v>123</v>
      </c>
      <c r="E91" s="19"/>
      <c r="F91" s="14"/>
      <c r="G91" s="15">
        <f>G92</f>
        <v>40</v>
      </c>
      <c r="H91" s="15">
        <f>H92</f>
        <v>0</v>
      </c>
      <c r="I91" s="15">
        <f>I92</f>
        <v>0</v>
      </c>
    </row>
    <row r="92" spans="1:9" s="3" customFormat="1" ht="31.5">
      <c r="A92" s="40" t="s">
        <v>186</v>
      </c>
      <c r="B92" s="19" t="s">
        <v>6</v>
      </c>
      <c r="C92" s="19" t="s">
        <v>55</v>
      </c>
      <c r="D92" s="19" t="s">
        <v>124</v>
      </c>
      <c r="E92" s="19"/>
      <c r="F92" s="14"/>
      <c r="G92" s="15">
        <f>G93+G94</f>
        <v>40</v>
      </c>
      <c r="H92" s="15">
        <f>H93+H94</f>
        <v>0</v>
      </c>
      <c r="I92" s="15">
        <f>I93+I94</f>
        <v>0</v>
      </c>
    </row>
    <row r="93" spans="1:9" s="3" customFormat="1" ht="47.25">
      <c r="A93" s="45" t="s">
        <v>74</v>
      </c>
      <c r="B93" s="19" t="s">
        <v>6</v>
      </c>
      <c r="C93" s="19" t="s">
        <v>55</v>
      </c>
      <c r="D93" s="19" t="s">
        <v>124</v>
      </c>
      <c r="E93" s="19" t="s">
        <v>73</v>
      </c>
      <c r="F93" s="21"/>
      <c r="G93" s="15">
        <v>40</v>
      </c>
      <c r="H93" s="15"/>
      <c r="I93" s="15"/>
    </row>
    <row r="94" spans="1:9" s="3" customFormat="1" ht="31.5" hidden="1">
      <c r="A94" s="40" t="s">
        <v>64</v>
      </c>
      <c r="B94" s="19" t="s">
        <v>6</v>
      </c>
      <c r="C94" s="19" t="s">
        <v>55</v>
      </c>
      <c r="D94" s="19" t="s">
        <v>124</v>
      </c>
      <c r="E94" s="19" t="s">
        <v>63</v>
      </c>
      <c r="F94" s="21"/>
      <c r="G94" s="15"/>
      <c r="H94" s="15"/>
      <c r="I94" s="15"/>
    </row>
    <row r="95" spans="1:9" s="3" customFormat="1" ht="63">
      <c r="A95" s="73" t="s">
        <v>314</v>
      </c>
      <c r="B95" s="19" t="s">
        <v>6</v>
      </c>
      <c r="C95" s="19" t="s">
        <v>55</v>
      </c>
      <c r="D95" s="19" t="s">
        <v>125</v>
      </c>
      <c r="E95" s="19"/>
      <c r="F95" s="21"/>
      <c r="G95" s="15">
        <f aca="true" t="shared" si="4" ref="G95:I96">G96</f>
        <v>10</v>
      </c>
      <c r="H95" s="15">
        <f t="shared" si="4"/>
        <v>0</v>
      </c>
      <c r="I95" s="15">
        <f t="shared" si="4"/>
        <v>0</v>
      </c>
    </row>
    <row r="96" spans="1:9" s="3" customFormat="1" ht="31.5">
      <c r="A96" s="40" t="s">
        <v>79</v>
      </c>
      <c r="B96" s="23" t="s">
        <v>6</v>
      </c>
      <c r="C96" s="23" t="s">
        <v>55</v>
      </c>
      <c r="D96" s="23" t="s">
        <v>126</v>
      </c>
      <c r="E96" s="23"/>
      <c r="F96" s="21"/>
      <c r="G96" s="15">
        <f t="shared" si="4"/>
        <v>10</v>
      </c>
      <c r="H96" s="15">
        <f t="shared" si="4"/>
        <v>0</v>
      </c>
      <c r="I96" s="15">
        <f t="shared" si="4"/>
        <v>0</v>
      </c>
    </row>
    <row r="97" spans="1:9" s="3" customFormat="1" ht="47.25">
      <c r="A97" s="45" t="s">
        <v>74</v>
      </c>
      <c r="B97" s="19" t="s">
        <v>6</v>
      </c>
      <c r="C97" s="19" t="s">
        <v>55</v>
      </c>
      <c r="D97" s="19" t="s">
        <v>126</v>
      </c>
      <c r="E97" s="19" t="s">
        <v>73</v>
      </c>
      <c r="F97" s="21"/>
      <c r="G97" s="15">
        <v>10</v>
      </c>
      <c r="H97" s="15"/>
      <c r="I97" s="15"/>
    </row>
    <row r="98" spans="1:9" s="3" customFormat="1" ht="94.5">
      <c r="A98" s="71" t="s">
        <v>313</v>
      </c>
      <c r="B98" s="19" t="s">
        <v>6</v>
      </c>
      <c r="C98" s="19" t="s">
        <v>55</v>
      </c>
      <c r="D98" s="19" t="s">
        <v>127</v>
      </c>
      <c r="E98" s="19"/>
      <c r="F98" s="21"/>
      <c r="G98" s="15">
        <f aca="true" t="shared" si="5" ref="G98:I99">G99</f>
        <v>10</v>
      </c>
      <c r="H98" s="15">
        <f t="shared" si="5"/>
        <v>15</v>
      </c>
      <c r="I98" s="15">
        <f t="shared" si="5"/>
        <v>20</v>
      </c>
    </row>
    <row r="99" spans="1:9" s="3" customFormat="1" ht="31.5">
      <c r="A99" s="40" t="s">
        <v>110</v>
      </c>
      <c r="B99" s="19" t="s">
        <v>6</v>
      </c>
      <c r="C99" s="19" t="s">
        <v>55</v>
      </c>
      <c r="D99" s="19" t="s">
        <v>128</v>
      </c>
      <c r="E99" s="19"/>
      <c r="F99" s="21"/>
      <c r="G99" s="15">
        <f t="shared" si="5"/>
        <v>10</v>
      </c>
      <c r="H99" s="15">
        <f t="shared" si="5"/>
        <v>15</v>
      </c>
      <c r="I99" s="15">
        <f t="shared" si="5"/>
        <v>20</v>
      </c>
    </row>
    <row r="100" spans="1:9" s="3" customFormat="1" ht="51" customHeight="1">
      <c r="A100" s="45" t="s">
        <v>74</v>
      </c>
      <c r="B100" s="19" t="s">
        <v>6</v>
      </c>
      <c r="C100" s="19" t="s">
        <v>55</v>
      </c>
      <c r="D100" s="19" t="s">
        <v>128</v>
      </c>
      <c r="E100" s="19" t="s">
        <v>73</v>
      </c>
      <c r="F100" s="21"/>
      <c r="G100" s="15">
        <v>10</v>
      </c>
      <c r="H100" s="15">
        <v>15</v>
      </c>
      <c r="I100" s="15">
        <v>20</v>
      </c>
    </row>
    <row r="101" spans="1:9" s="3" customFormat="1" ht="63">
      <c r="A101" s="74" t="s">
        <v>312</v>
      </c>
      <c r="B101" s="19" t="s">
        <v>6</v>
      </c>
      <c r="C101" s="19" t="s">
        <v>55</v>
      </c>
      <c r="D101" s="19" t="s">
        <v>129</v>
      </c>
      <c r="E101" s="19"/>
      <c r="F101" s="21"/>
      <c r="G101" s="15">
        <f aca="true" t="shared" si="6" ref="G101:I102">G102</f>
        <v>15</v>
      </c>
      <c r="H101" s="15">
        <f t="shared" si="6"/>
        <v>0</v>
      </c>
      <c r="I101" s="15">
        <f t="shared" si="6"/>
        <v>0</v>
      </c>
    </row>
    <row r="102" spans="1:9" s="3" customFormat="1" ht="31.5">
      <c r="A102" s="40" t="s">
        <v>80</v>
      </c>
      <c r="B102" s="19" t="s">
        <v>6</v>
      </c>
      <c r="C102" s="19" t="s">
        <v>55</v>
      </c>
      <c r="D102" s="19" t="s">
        <v>130</v>
      </c>
      <c r="E102" s="19"/>
      <c r="F102" s="21"/>
      <c r="G102" s="15">
        <f t="shared" si="6"/>
        <v>15</v>
      </c>
      <c r="H102" s="15">
        <f t="shared" si="6"/>
        <v>0</v>
      </c>
      <c r="I102" s="15">
        <f t="shared" si="6"/>
        <v>0</v>
      </c>
    </row>
    <row r="103" spans="1:9" s="3" customFormat="1" ht="47.25">
      <c r="A103" s="45" t="s">
        <v>74</v>
      </c>
      <c r="B103" s="19" t="s">
        <v>6</v>
      </c>
      <c r="C103" s="19" t="s">
        <v>55</v>
      </c>
      <c r="D103" s="19" t="s">
        <v>130</v>
      </c>
      <c r="E103" s="19" t="s">
        <v>73</v>
      </c>
      <c r="F103" s="21"/>
      <c r="G103" s="15">
        <v>15</v>
      </c>
      <c r="H103" s="15"/>
      <c r="I103" s="15"/>
    </row>
    <row r="104" spans="1:9" s="3" customFormat="1" ht="63">
      <c r="A104" s="74" t="s">
        <v>311</v>
      </c>
      <c r="B104" s="19" t="s">
        <v>6</v>
      </c>
      <c r="C104" s="19" t="s">
        <v>55</v>
      </c>
      <c r="D104" s="19" t="s">
        <v>131</v>
      </c>
      <c r="E104" s="19"/>
      <c r="F104" s="21"/>
      <c r="G104" s="15">
        <f aca="true" t="shared" si="7" ref="G104:I105">G105</f>
        <v>2</v>
      </c>
      <c r="H104" s="15">
        <f t="shared" si="7"/>
        <v>0</v>
      </c>
      <c r="I104" s="15">
        <f t="shared" si="7"/>
        <v>0</v>
      </c>
    </row>
    <row r="105" spans="1:9" s="3" customFormat="1" ht="31.5">
      <c r="A105" s="51" t="s">
        <v>109</v>
      </c>
      <c r="B105" s="19" t="s">
        <v>6</v>
      </c>
      <c r="C105" s="19" t="s">
        <v>55</v>
      </c>
      <c r="D105" s="19" t="s">
        <v>132</v>
      </c>
      <c r="E105" s="19"/>
      <c r="F105" s="21"/>
      <c r="G105" s="15">
        <f t="shared" si="7"/>
        <v>2</v>
      </c>
      <c r="H105" s="15">
        <f t="shared" si="7"/>
        <v>0</v>
      </c>
      <c r="I105" s="15">
        <f t="shared" si="7"/>
        <v>0</v>
      </c>
    </row>
    <row r="106" spans="1:9" s="3" customFormat="1" ht="47.25">
      <c r="A106" s="45" t="s">
        <v>74</v>
      </c>
      <c r="B106" s="19" t="s">
        <v>6</v>
      </c>
      <c r="C106" s="19" t="s">
        <v>55</v>
      </c>
      <c r="D106" s="19" t="s">
        <v>132</v>
      </c>
      <c r="E106" s="19" t="s">
        <v>73</v>
      </c>
      <c r="F106" s="21"/>
      <c r="G106" s="15">
        <v>2</v>
      </c>
      <c r="H106" s="15"/>
      <c r="I106" s="15"/>
    </row>
    <row r="107" spans="1:9" s="3" customFormat="1" ht="63">
      <c r="A107" s="92" t="s">
        <v>324</v>
      </c>
      <c r="B107" s="19" t="s">
        <v>6</v>
      </c>
      <c r="C107" s="19" t="s">
        <v>55</v>
      </c>
      <c r="D107" s="19" t="s">
        <v>322</v>
      </c>
      <c r="E107" s="19"/>
      <c r="F107" s="21"/>
      <c r="G107" s="15">
        <f aca="true" t="shared" si="8" ref="G107:I108">G108</f>
        <v>5</v>
      </c>
      <c r="H107" s="15">
        <f t="shared" si="8"/>
        <v>18</v>
      </c>
      <c r="I107" s="15">
        <f t="shared" si="8"/>
        <v>30</v>
      </c>
    </row>
    <row r="108" spans="1:9" s="3" customFormat="1" ht="31.5">
      <c r="A108" s="93" t="s">
        <v>186</v>
      </c>
      <c r="B108" s="19" t="s">
        <v>6</v>
      </c>
      <c r="C108" s="19" t="s">
        <v>55</v>
      </c>
      <c r="D108" s="19" t="s">
        <v>323</v>
      </c>
      <c r="E108" s="19"/>
      <c r="F108" s="21"/>
      <c r="G108" s="15">
        <f t="shared" si="8"/>
        <v>5</v>
      </c>
      <c r="H108" s="15">
        <f t="shared" si="8"/>
        <v>18</v>
      </c>
      <c r="I108" s="15">
        <f t="shared" si="8"/>
        <v>30</v>
      </c>
    </row>
    <row r="109" spans="1:9" s="3" customFormat="1" ht="47.25">
      <c r="A109" s="32" t="s">
        <v>74</v>
      </c>
      <c r="B109" s="19" t="s">
        <v>6</v>
      </c>
      <c r="C109" s="19" t="s">
        <v>55</v>
      </c>
      <c r="D109" s="19" t="s">
        <v>323</v>
      </c>
      <c r="E109" s="19" t="s">
        <v>73</v>
      </c>
      <c r="F109" s="21"/>
      <c r="G109" s="15">
        <v>5</v>
      </c>
      <c r="H109" s="15">
        <v>18</v>
      </c>
      <c r="I109" s="15">
        <v>30</v>
      </c>
    </row>
    <row r="110" spans="1:9" s="3" customFormat="1" ht="63">
      <c r="A110" s="94" t="s">
        <v>327</v>
      </c>
      <c r="B110" s="23" t="s">
        <v>6</v>
      </c>
      <c r="C110" s="23" t="s">
        <v>55</v>
      </c>
      <c r="D110" s="23" t="s">
        <v>325</v>
      </c>
      <c r="E110" s="23"/>
      <c r="F110" s="21"/>
      <c r="G110" s="15">
        <f aca="true" t="shared" si="9" ref="G110:I111">G111</f>
        <v>250</v>
      </c>
      <c r="H110" s="15">
        <f t="shared" si="9"/>
        <v>130</v>
      </c>
      <c r="I110" s="15">
        <f t="shared" si="9"/>
        <v>130</v>
      </c>
    </row>
    <row r="111" spans="1:9" s="3" customFormat="1" ht="47.25">
      <c r="A111" s="79" t="s">
        <v>328</v>
      </c>
      <c r="B111" s="23" t="s">
        <v>6</v>
      </c>
      <c r="C111" s="23" t="s">
        <v>55</v>
      </c>
      <c r="D111" s="23" t="s">
        <v>326</v>
      </c>
      <c r="E111" s="23"/>
      <c r="F111" s="21"/>
      <c r="G111" s="15">
        <f t="shared" si="9"/>
        <v>250</v>
      </c>
      <c r="H111" s="15">
        <f t="shared" si="9"/>
        <v>130</v>
      </c>
      <c r="I111" s="15">
        <f t="shared" si="9"/>
        <v>130</v>
      </c>
    </row>
    <row r="112" spans="1:9" s="3" customFormat="1" ht="47.25">
      <c r="A112" s="45" t="s">
        <v>74</v>
      </c>
      <c r="B112" s="23" t="s">
        <v>6</v>
      </c>
      <c r="C112" s="23" t="s">
        <v>55</v>
      </c>
      <c r="D112" s="23" t="s">
        <v>326</v>
      </c>
      <c r="E112" s="23" t="s">
        <v>73</v>
      </c>
      <c r="F112" s="21"/>
      <c r="G112" s="15">
        <v>250</v>
      </c>
      <c r="H112" s="15">
        <v>130</v>
      </c>
      <c r="I112" s="15">
        <v>130</v>
      </c>
    </row>
    <row r="113" spans="1:9" s="53" customFormat="1" ht="47.25" customHeight="1">
      <c r="A113" s="75" t="s">
        <v>310</v>
      </c>
      <c r="B113" s="19" t="s">
        <v>6</v>
      </c>
      <c r="C113" s="19" t="s">
        <v>55</v>
      </c>
      <c r="D113" s="23" t="s">
        <v>164</v>
      </c>
      <c r="E113" s="23"/>
      <c r="F113" s="11"/>
      <c r="G113" s="26">
        <f>G114</f>
        <v>6706.6</v>
      </c>
      <c r="H113" s="26">
        <f>H114</f>
        <v>6895.6</v>
      </c>
      <c r="I113" s="26">
        <f>I114</f>
        <v>6916.6</v>
      </c>
    </row>
    <row r="114" spans="1:9" s="53" customFormat="1" ht="31.5">
      <c r="A114" s="45" t="s">
        <v>219</v>
      </c>
      <c r="B114" s="19" t="s">
        <v>6</v>
      </c>
      <c r="C114" s="19" t="s">
        <v>55</v>
      </c>
      <c r="D114" s="23" t="s">
        <v>165</v>
      </c>
      <c r="E114" s="23"/>
      <c r="F114" s="11"/>
      <c r="G114" s="26">
        <f>G115+G116+G118+G119+G120+G117+G121</f>
        <v>6706.6</v>
      </c>
      <c r="H114" s="26">
        <f>H115+H116+H118+H119+H120+H117+H121</f>
        <v>6895.6</v>
      </c>
      <c r="I114" s="26">
        <f>I115+I116+I118+I119+I120+I117+I121</f>
        <v>6916.6</v>
      </c>
    </row>
    <row r="115" spans="1:9" s="53" customFormat="1" ht="15.75">
      <c r="A115" s="79" t="s">
        <v>187</v>
      </c>
      <c r="B115" s="19" t="s">
        <v>6</v>
      </c>
      <c r="C115" s="19" t="s">
        <v>55</v>
      </c>
      <c r="D115" s="23" t="s">
        <v>165</v>
      </c>
      <c r="E115" s="23" t="s">
        <v>84</v>
      </c>
      <c r="F115" s="11"/>
      <c r="G115" s="26">
        <v>4609.6</v>
      </c>
      <c r="H115" s="26">
        <v>4809.6</v>
      </c>
      <c r="I115" s="26">
        <v>4809.6</v>
      </c>
    </row>
    <row r="116" spans="1:9" s="53" customFormat="1" ht="47.25">
      <c r="A116" s="79" t="s">
        <v>81</v>
      </c>
      <c r="B116" s="23" t="s">
        <v>30</v>
      </c>
      <c r="C116" s="23" t="s">
        <v>21</v>
      </c>
      <c r="D116" s="23" t="s">
        <v>165</v>
      </c>
      <c r="E116" s="23" t="s">
        <v>65</v>
      </c>
      <c r="F116" s="11"/>
      <c r="G116" s="26">
        <v>4</v>
      </c>
      <c r="H116" s="26">
        <v>3</v>
      </c>
      <c r="I116" s="26">
        <v>4</v>
      </c>
    </row>
    <row r="117" spans="1:9" s="53" customFormat="1" ht="63">
      <c r="A117" s="39" t="s">
        <v>188</v>
      </c>
      <c r="B117" s="19" t="s">
        <v>6</v>
      </c>
      <c r="C117" s="19" t="s">
        <v>55</v>
      </c>
      <c r="D117" s="23" t="s">
        <v>165</v>
      </c>
      <c r="E117" s="23" t="s">
        <v>149</v>
      </c>
      <c r="F117" s="11"/>
      <c r="G117" s="26">
        <v>1392.5</v>
      </c>
      <c r="H117" s="26">
        <v>1452.5</v>
      </c>
      <c r="I117" s="26">
        <v>1452.5</v>
      </c>
    </row>
    <row r="118" spans="1:9" s="53" customFormat="1" ht="47.25">
      <c r="A118" s="79" t="s">
        <v>74</v>
      </c>
      <c r="B118" s="19" t="s">
        <v>6</v>
      </c>
      <c r="C118" s="19" t="s">
        <v>55</v>
      </c>
      <c r="D118" s="23" t="s">
        <v>165</v>
      </c>
      <c r="E118" s="23" t="s">
        <v>73</v>
      </c>
      <c r="F118" s="11"/>
      <c r="G118" s="26">
        <v>700</v>
      </c>
      <c r="H118" s="26">
        <v>630</v>
      </c>
      <c r="I118" s="26">
        <v>650</v>
      </c>
    </row>
    <row r="119" spans="1:9" s="53" customFormat="1" ht="31.5">
      <c r="A119" s="80" t="s">
        <v>75</v>
      </c>
      <c r="B119" s="19" t="s">
        <v>6</v>
      </c>
      <c r="C119" s="19" t="s">
        <v>55</v>
      </c>
      <c r="D119" s="23" t="s">
        <v>165</v>
      </c>
      <c r="E119" s="24" t="s">
        <v>77</v>
      </c>
      <c r="F119" s="11"/>
      <c r="G119" s="26">
        <v>0.5</v>
      </c>
      <c r="H119" s="26">
        <v>0.5</v>
      </c>
      <c r="I119" s="26">
        <v>0.5</v>
      </c>
    </row>
    <row r="120" spans="1:9" s="53" customFormat="1" ht="31.5" hidden="1">
      <c r="A120" s="80" t="s">
        <v>82</v>
      </c>
      <c r="B120" s="19" t="s">
        <v>6</v>
      </c>
      <c r="C120" s="19" t="s">
        <v>55</v>
      </c>
      <c r="D120" s="23" t="s">
        <v>165</v>
      </c>
      <c r="E120" s="24" t="s">
        <v>85</v>
      </c>
      <c r="F120" s="11"/>
      <c r="G120" s="26"/>
      <c r="H120" s="26"/>
      <c r="I120" s="26"/>
    </row>
    <row r="121" spans="1:9" s="53" customFormat="1" ht="15.75" hidden="1">
      <c r="A121" s="76" t="s">
        <v>212</v>
      </c>
      <c r="B121" s="19" t="s">
        <v>6</v>
      </c>
      <c r="C121" s="19" t="s">
        <v>55</v>
      </c>
      <c r="D121" s="23" t="s">
        <v>165</v>
      </c>
      <c r="E121" s="24" t="s">
        <v>210</v>
      </c>
      <c r="F121" s="11"/>
      <c r="G121" s="26"/>
      <c r="H121" s="26"/>
      <c r="I121" s="26"/>
    </row>
    <row r="122" spans="1:9" s="3" customFormat="1" ht="97.5" customHeight="1">
      <c r="A122" s="75" t="s">
        <v>308</v>
      </c>
      <c r="B122" s="19" t="s">
        <v>6</v>
      </c>
      <c r="C122" s="19" t="s">
        <v>55</v>
      </c>
      <c r="D122" s="19" t="s">
        <v>133</v>
      </c>
      <c r="E122" s="19"/>
      <c r="F122" s="21"/>
      <c r="G122" s="15">
        <f>G123</f>
        <v>12334.9</v>
      </c>
      <c r="H122" s="15">
        <f>H123</f>
        <v>11726.9</v>
      </c>
      <c r="I122" s="15">
        <f>I123</f>
        <v>11836.9</v>
      </c>
    </row>
    <row r="123" spans="1:9" s="3" customFormat="1" ht="31.5">
      <c r="A123" s="32" t="s">
        <v>220</v>
      </c>
      <c r="B123" s="19" t="s">
        <v>6</v>
      </c>
      <c r="C123" s="19" t="s">
        <v>55</v>
      </c>
      <c r="D123" s="19" t="s">
        <v>192</v>
      </c>
      <c r="E123" s="19"/>
      <c r="F123" s="21"/>
      <c r="G123" s="15">
        <f>G124+G125+G126+G128+G129+G130+G131+G127</f>
        <v>12334.9</v>
      </c>
      <c r="H123" s="15">
        <f>H124+H125+H126+H128+H129+H130+H131+H127</f>
        <v>11726.9</v>
      </c>
      <c r="I123" s="15">
        <f>I124+I125+I126+I128+I129+I130+I131+I127</f>
        <v>11836.9</v>
      </c>
    </row>
    <row r="124" spans="1:9" s="3" customFormat="1" ht="15.75">
      <c r="A124" s="65" t="s">
        <v>187</v>
      </c>
      <c r="B124" s="19" t="s">
        <v>6</v>
      </c>
      <c r="C124" s="19" t="s">
        <v>55</v>
      </c>
      <c r="D124" s="19" t="s">
        <v>192</v>
      </c>
      <c r="E124" s="19" t="s">
        <v>84</v>
      </c>
      <c r="F124" s="21"/>
      <c r="G124" s="15">
        <v>5761.4</v>
      </c>
      <c r="H124" s="15">
        <v>6011.4</v>
      </c>
      <c r="I124" s="15">
        <v>6011.4</v>
      </c>
    </row>
    <row r="125" spans="1:9" s="3" customFormat="1" ht="47.25" hidden="1">
      <c r="A125" s="65" t="s">
        <v>81</v>
      </c>
      <c r="B125" s="19" t="s">
        <v>6</v>
      </c>
      <c r="C125" s="19" t="s">
        <v>55</v>
      </c>
      <c r="D125" s="19" t="s">
        <v>192</v>
      </c>
      <c r="E125" s="19" t="s">
        <v>65</v>
      </c>
      <c r="F125" s="21"/>
      <c r="G125" s="15"/>
      <c r="H125" s="15"/>
      <c r="I125" s="15"/>
    </row>
    <row r="126" spans="1:9" s="3" customFormat="1" ht="63">
      <c r="A126" s="39" t="s">
        <v>188</v>
      </c>
      <c r="B126" s="19" t="s">
        <v>6</v>
      </c>
      <c r="C126" s="19" t="s">
        <v>55</v>
      </c>
      <c r="D126" s="19" t="s">
        <v>192</v>
      </c>
      <c r="E126" s="19" t="s">
        <v>149</v>
      </c>
      <c r="F126" s="21"/>
      <c r="G126" s="15">
        <v>1740.5</v>
      </c>
      <c r="H126" s="15">
        <v>1815.5</v>
      </c>
      <c r="I126" s="15">
        <v>1815.5</v>
      </c>
    </row>
    <row r="127" spans="1:9" s="3" customFormat="1" ht="47.25" hidden="1">
      <c r="A127" s="39" t="s">
        <v>102</v>
      </c>
      <c r="B127" s="19" t="s">
        <v>6</v>
      </c>
      <c r="C127" s="19" t="s">
        <v>55</v>
      </c>
      <c r="D127" s="19" t="s">
        <v>192</v>
      </c>
      <c r="E127" s="19" t="s">
        <v>100</v>
      </c>
      <c r="F127" s="21"/>
      <c r="G127" s="15"/>
      <c r="H127" s="15"/>
      <c r="I127" s="15"/>
    </row>
    <row r="128" spans="1:9" s="3" customFormat="1" ht="47.25">
      <c r="A128" s="65" t="s">
        <v>74</v>
      </c>
      <c r="B128" s="19" t="s">
        <v>6</v>
      </c>
      <c r="C128" s="19" t="s">
        <v>55</v>
      </c>
      <c r="D128" s="19" t="s">
        <v>192</v>
      </c>
      <c r="E128" s="54" t="s">
        <v>73</v>
      </c>
      <c r="F128" s="21"/>
      <c r="G128" s="15">
        <v>4800</v>
      </c>
      <c r="H128" s="15">
        <v>3800</v>
      </c>
      <c r="I128" s="15">
        <v>3900</v>
      </c>
    </row>
    <row r="129" spans="1:9" s="3" customFormat="1" ht="31.5">
      <c r="A129" s="76" t="s">
        <v>75</v>
      </c>
      <c r="B129" s="19" t="s">
        <v>6</v>
      </c>
      <c r="C129" s="19" t="s">
        <v>55</v>
      </c>
      <c r="D129" s="19" t="s">
        <v>192</v>
      </c>
      <c r="E129" s="54" t="s">
        <v>77</v>
      </c>
      <c r="F129" s="21"/>
      <c r="G129" s="15">
        <v>33</v>
      </c>
      <c r="H129" s="15">
        <v>100</v>
      </c>
      <c r="I129" s="15">
        <v>110</v>
      </c>
    </row>
    <row r="130" spans="1:9" s="3" customFormat="1" ht="31.5" hidden="1">
      <c r="A130" s="76" t="s">
        <v>82</v>
      </c>
      <c r="B130" s="19" t="s">
        <v>6</v>
      </c>
      <c r="C130" s="19" t="s">
        <v>55</v>
      </c>
      <c r="D130" s="19" t="s">
        <v>192</v>
      </c>
      <c r="E130" s="54" t="s">
        <v>85</v>
      </c>
      <c r="F130" s="21"/>
      <c r="G130" s="15"/>
      <c r="H130" s="15"/>
      <c r="I130" s="15"/>
    </row>
    <row r="131" spans="1:9" s="3" customFormat="1" ht="15.75" hidden="1">
      <c r="A131" s="76" t="s">
        <v>212</v>
      </c>
      <c r="B131" s="19" t="s">
        <v>6</v>
      </c>
      <c r="C131" s="19" t="s">
        <v>55</v>
      </c>
      <c r="D131" s="19" t="s">
        <v>192</v>
      </c>
      <c r="E131" s="54" t="s">
        <v>210</v>
      </c>
      <c r="F131" s="21"/>
      <c r="G131" s="15"/>
      <c r="H131" s="15"/>
      <c r="I131" s="15"/>
    </row>
    <row r="132" spans="1:9" s="3" customFormat="1" ht="31.5">
      <c r="A132" s="39" t="s">
        <v>76</v>
      </c>
      <c r="B132" s="19" t="s">
        <v>6</v>
      </c>
      <c r="C132" s="19" t="s">
        <v>55</v>
      </c>
      <c r="D132" s="19" t="s">
        <v>119</v>
      </c>
      <c r="E132" s="54"/>
      <c r="F132" s="21"/>
      <c r="G132" s="15">
        <f>G133+G142+G148+G137+G144+G135+G146</f>
        <v>13919.2</v>
      </c>
      <c r="H132" s="15">
        <f>H133+H142+H148+H137+H144+H135+H146</f>
        <v>13969.6</v>
      </c>
      <c r="I132" s="15">
        <f>I133+I142+I148+I137+I144+I135+I146</f>
        <v>13081.4</v>
      </c>
    </row>
    <row r="133" spans="1:9" s="3" customFormat="1" ht="64.5" customHeight="1">
      <c r="A133" s="64" t="s">
        <v>18</v>
      </c>
      <c r="B133" s="19" t="s">
        <v>6</v>
      </c>
      <c r="C133" s="19" t="s">
        <v>55</v>
      </c>
      <c r="D133" s="19" t="s">
        <v>134</v>
      </c>
      <c r="E133" s="19"/>
      <c r="F133" s="21"/>
      <c r="G133" s="15">
        <f>G134</f>
        <v>30</v>
      </c>
      <c r="H133" s="15">
        <f>H134</f>
        <v>70</v>
      </c>
      <c r="I133" s="15">
        <f>I134</f>
        <v>0</v>
      </c>
    </row>
    <row r="134" spans="1:9" s="3" customFormat="1" ht="47.25">
      <c r="A134" s="45" t="s">
        <v>74</v>
      </c>
      <c r="B134" s="19" t="s">
        <v>6</v>
      </c>
      <c r="C134" s="19" t="s">
        <v>55</v>
      </c>
      <c r="D134" s="19" t="s">
        <v>134</v>
      </c>
      <c r="E134" s="19" t="s">
        <v>73</v>
      </c>
      <c r="F134" s="21"/>
      <c r="G134" s="15">
        <v>30</v>
      </c>
      <c r="H134" s="15">
        <v>70</v>
      </c>
      <c r="I134" s="15"/>
    </row>
    <row r="135" spans="1:9" s="3" customFormat="1" ht="35.25" customHeight="1" hidden="1">
      <c r="A135" s="63" t="s">
        <v>193</v>
      </c>
      <c r="B135" s="19" t="s">
        <v>6</v>
      </c>
      <c r="C135" s="19" t="s">
        <v>55</v>
      </c>
      <c r="D135" s="19" t="s">
        <v>195</v>
      </c>
      <c r="E135" s="19"/>
      <c r="F135" s="21"/>
      <c r="G135" s="15">
        <f>G136</f>
        <v>0</v>
      </c>
      <c r="H135" s="15">
        <f>H136</f>
        <v>0</v>
      </c>
      <c r="I135" s="15">
        <f>I136</f>
        <v>0</v>
      </c>
    </row>
    <row r="136" spans="1:9" s="3" customFormat="1" ht="47.25" hidden="1">
      <c r="A136" s="45" t="s">
        <v>74</v>
      </c>
      <c r="B136" s="19" t="s">
        <v>6</v>
      </c>
      <c r="C136" s="19" t="s">
        <v>55</v>
      </c>
      <c r="D136" s="19" t="s">
        <v>195</v>
      </c>
      <c r="E136" s="19" t="s">
        <v>73</v>
      </c>
      <c r="F136" s="21"/>
      <c r="G136" s="15"/>
      <c r="H136" s="15"/>
      <c r="I136" s="15"/>
    </row>
    <row r="137" spans="1:9" s="3" customFormat="1" ht="110.25">
      <c r="A137" s="63" t="s">
        <v>266</v>
      </c>
      <c r="B137" s="19" t="s">
        <v>6</v>
      </c>
      <c r="C137" s="19" t="s">
        <v>55</v>
      </c>
      <c r="D137" s="19" t="s">
        <v>135</v>
      </c>
      <c r="E137" s="19"/>
      <c r="F137" s="21"/>
      <c r="G137" s="15">
        <f>G138+G139+G141+G140</f>
        <v>1851.2</v>
      </c>
      <c r="H137" s="15">
        <f>H138+H139+H141+H140</f>
        <v>1861.6000000000001</v>
      </c>
      <c r="I137" s="15">
        <f>I138+I139+I141+I140</f>
        <v>1043.4</v>
      </c>
    </row>
    <row r="138" spans="1:9" s="3" customFormat="1" ht="31.5">
      <c r="A138" s="40" t="s">
        <v>145</v>
      </c>
      <c r="B138" s="19" t="s">
        <v>6</v>
      </c>
      <c r="C138" s="19" t="s">
        <v>55</v>
      </c>
      <c r="D138" s="19" t="s">
        <v>135</v>
      </c>
      <c r="E138" s="19" t="s">
        <v>68</v>
      </c>
      <c r="F138" s="21"/>
      <c r="G138" s="15">
        <v>962.7</v>
      </c>
      <c r="H138" s="15">
        <v>962.7</v>
      </c>
      <c r="I138" s="15">
        <v>657.7</v>
      </c>
    </row>
    <row r="139" spans="1:9" s="3" customFormat="1" ht="48" customHeight="1" hidden="1">
      <c r="A139" s="40" t="s">
        <v>70</v>
      </c>
      <c r="B139" s="19" t="s">
        <v>6</v>
      </c>
      <c r="C139" s="19" t="s">
        <v>55</v>
      </c>
      <c r="D139" s="19" t="s">
        <v>135</v>
      </c>
      <c r="E139" s="19" t="s">
        <v>72</v>
      </c>
      <c r="F139" s="21"/>
      <c r="G139" s="15"/>
      <c r="H139" s="15"/>
      <c r="I139" s="15"/>
    </row>
    <row r="140" spans="1:9" s="3" customFormat="1" ht="48" customHeight="1">
      <c r="A140" s="40" t="s">
        <v>147</v>
      </c>
      <c r="B140" s="19" t="s">
        <v>6</v>
      </c>
      <c r="C140" s="19" t="s">
        <v>55</v>
      </c>
      <c r="D140" s="19" t="s">
        <v>135</v>
      </c>
      <c r="E140" s="19" t="s">
        <v>146</v>
      </c>
      <c r="F140" s="21"/>
      <c r="G140" s="15">
        <v>290.7</v>
      </c>
      <c r="H140" s="15">
        <v>290.7</v>
      </c>
      <c r="I140" s="15">
        <v>198.6</v>
      </c>
    </row>
    <row r="141" spans="1:9" s="3" customFormat="1" ht="47.25">
      <c r="A141" s="45" t="s">
        <v>74</v>
      </c>
      <c r="B141" s="19" t="s">
        <v>6</v>
      </c>
      <c r="C141" s="19" t="s">
        <v>55</v>
      </c>
      <c r="D141" s="19" t="s">
        <v>135</v>
      </c>
      <c r="E141" s="54" t="s">
        <v>73</v>
      </c>
      <c r="F141" s="21"/>
      <c r="G141" s="15">
        <v>597.8</v>
      </c>
      <c r="H141" s="15">
        <v>608.2</v>
      </c>
      <c r="I141" s="15">
        <v>187.1</v>
      </c>
    </row>
    <row r="142" spans="1:9" s="3" customFormat="1" ht="63" hidden="1">
      <c r="A142" s="40" t="s">
        <v>105</v>
      </c>
      <c r="B142" s="19" t="s">
        <v>6</v>
      </c>
      <c r="C142" s="19" t="s">
        <v>55</v>
      </c>
      <c r="D142" s="19" t="s">
        <v>213</v>
      </c>
      <c r="E142" s="19"/>
      <c r="F142" s="21"/>
      <c r="G142" s="15">
        <f>G143</f>
        <v>0</v>
      </c>
      <c r="H142" s="15">
        <f>H143</f>
        <v>0</v>
      </c>
      <c r="I142" s="15">
        <f>I143</f>
        <v>0</v>
      </c>
    </row>
    <row r="143" spans="1:9" s="3" customFormat="1" ht="47.25" hidden="1">
      <c r="A143" s="45" t="s">
        <v>74</v>
      </c>
      <c r="B143" s="19" t="s">
        <v>6</v>
      </c>
      <c r="C143" s="19" t="s">
        <v>55</v>
      </c>
      <c r="D143" s="19" t="s">
        <v>213</v>
      </c>
      <c r="E143" s="19" t="s">
        <v>73</v>
      </c>
      <c r="F143" s="21"/>
      <c r="G143" s="15"/>
      <c r="H143" s="15"/>
      <c r="I143" s="15"/>
    </row>
    <row r="144" spans="1:9" s="3" customFormat="1" ht="50.25" customHeight="1" hidden="1">
      <c r="A144" s="45" t="s">
        <v>249</v>
      </c>
      <c r="B144" s="23" t="s">
        <v>6</v>
      </c>
      <c r="C144" s="23" t="s">
        <v>55</v>
      </c>
      <c r="D144" s="23" t="s">
        <v>189</v>
      </c>
      <c r="E144" s="23"/>
      <c r="F144" s="21"/>
      <c r="G144" s="15">
        <f>G145</f>
        <v>0</v>
      </c>
      <c r="H144" s="15">
        <f>H145</f>
        <v>0</v>
      </c>
      <c r="I144" s="15">
        <f>I145</f>
        <v>0</v>
      </c>
    </row>
    <row r="145" spans="1:9" s="3" customFormat="1" ht="15.75" hidden="1">
      <c r="A145" s="45" t="s">
        <v>60</v>
      </c>
      <c r="B145" s="23" t="s">
        <v>6</v>
      </c>
      <c r="C145" s="23" t="s">
        <v>55</v>
      </c>
      <c r="D145" s="23" t="s">
        <v>189</v>
      </c>
      <c r="E145" s="23" t="s">
        <v>92</v>
      </c>
      <c r="F145" s="21"/>
      <c r="G145" s="15"/>
      <c r="H145" s="15"/>
      <c r="I145" s="15"/>
    </row>
    <row r="146" spans="1:9" s="3" customFormat="1" ht="47.25">
      <c r="A146" s="45" t="s">
        <v>267</v>
      </c>
      <c r="B146" s="19" t="s">
        <v>6</v>
      </c>
      <c r="C146" s="19" t="s">
        <v>55</v>
      </c>
      <c r="D146" s="19" t="s">
        <v>329</v>
      </c>
      <c r="E146" s="19"/>
      <c r="F146" s="21"/>
      <c r="G146" s="15">
        <f>G147</f>
        <v>12038</v>
      </c>
      <c r="H146" s="15">
        <f>H147</f>
        <v>12038</v>
      </c>
      <c r="I146" s="15">
        <f>I147</f>
        <v>12038</v>
      </c>
    </row>
    <row r="147" spans="1:9" s="3" customFormat="1" ht="15.75">
      <c r="A147" s="45" t="s">
        <v>60</v>
      </c>
      <c r="B147" s="19" t="s">
        <v>6</v>
      </c>
      <c r="C147" s="19" t="s">
        <v>55</v>
      </c>
      <c r="D147" s="19" t="s">
        <v>329</v>
      </c>
      <c r="E147" s="19" t="s">
        <v>92</v>
      </c>
      <c r="F147" s="21"/>
      <c r="G147" s="15">
        <v>12038</v>
      </c>
      <c r="H147" s="15">
        <v>12038</v>
      </c>
      <c r="I147" s="15">
        <v>12038</v>
      </c>
    </row>
    <row r="148" spans="1:9" s="3" customFormat="1" ht="47.25" hidden="1">
      <c r="A148" s="45" t="s">
        <v>111</v>
      </c>
      <c r="B148" s="19" t="s">
        <v>6</v>
      </c>
      <c r="C148" s="19" t="s">
        <v>55</v>
      </c>
      <c r="D148" s="19" t="s">
        <v>136</v>
      </c>
      <c r="E148" s="19"/>
      <c r="F148" s="21"/>
      <c r="G148" s="15">
        <f>G149+G150</f>
        <v>0</v>
      </c>
      <c r="H148" s="15">
        <f>H149+H150</f>
        <v>0</v>
      </c>
      <c r="I148" s="15">
        <f>I149+I150</f>
        <v>0</v>
      </c>
    </row>
    <row r="149" spans="1:9" s="3" customFormat="1" ht="47.25" hidden="1">
      <c r="A149" s="45" t="s">
        <v>74</v>
      </c>
      <c r="B149" s="19" t="s">
        <v>6</v>
      </c>
      <c r="C149" s="19" t="s">
        <v>55</v>
      </c>
      <c r="D149" s="19" t="s">
        <v>136</v>
      </c>
      <c r="E149" s="19" t="s">
        <v>73</v>
      </c>
      <c r="F149" s="21"/>
      <c r="G149" s="15"/>
      <c r="H149" s="15"/>
      <c r="I149" s="15"/>
    </row>
    <row r="150" spans="1:9" s="3" customFormat="1" ht="47.25" hidden="1">
      <c r="A150" s="76" t="s">
        <v>227</v>
      </c>
      <c r="B150" s="19" t="s">
        <v>6</v>
      </c>
      <c r="C150" s="19" t="s">
        <v>55</v>
      </c>
      <c r="D150" s="19" t="s">
        <v>136</v>
      </c>
      <c r="E150" s="19" t="s">
        <v>86</v>
      </c>
      <c r="F150" s="21"/>
      <c r="G150" s="15"/>
      <c r="H150" s="15"/>
      <c r="I150" s="15"/>
    </row>
    <row r="151" spans="1:9" s="56" customFormat="1" ht="31.5">
      <c r="A151" s="41" t="s">
        <v>19</v>
      </c>
      <c r="B151" s="30" t="s">
        <v>9</v>
      </c>
      <c r="C151" s="30"/>
      <c r="D151" s="30"/>
      <c r="E151" s="30"/>
      <c r="F151" s="28"/>
      <c r="G151" s="29">
        <f aca="true" t="shared" si="10" ref="G151:I154">G152</f>
        <v>10</v>
      </c>
      <c r="H151" s="29">
        <f t="shared" si="10"/>
        <v>30</v>
      </c>
      <c r="I151" s="29">
        <f t="shared" si="10"/>
        <v>30</v>
      </c>
    </row>
    <row r="152" spans="1:9" s="53" customFormat="1" ht="63" customHeight="1">
      <c r="A152" s="41" t="s">
        <v>49</v>
      </c>
      <c r="B152" s="9" t="s">
        <v>9</v>
      </c>
      <c r="C152" s="9" t="s">
        <v>21</v>
      </c>
      <c r="D152" s="9"/>
      <c r="E152" s="9"/>
      <c r="F152" s="11">
        <f>F158+F161</f>
        <v>91.6</v>
      </c>
      <c r="G152" s="12">
        <f t="shared" si="10"/>
        <v>10</v>
      </c>
      <c r="H152" s="12">
        <f t="shared" si="10"/>
        <v>30</v>
      </c>
      <c r="I152" s="12">
        <f t="shared" si="10"/>
        <v>30</v>
      </c>
    </row>
    <row r="153" spans="1:9" s="53" customFormat="1" ht="31.5">
      <c r="A153" s="39" t="s">
        <v>76</v>
      </c>
      <c r="B153" s="19" t="s">
        <v>9</v>
      </c>
      <c r="C153" s="19" t="s">
        <v>21</v>
      </c>
      <c r="D153" s="19" t="s">
        <v>119</v>
      </c>
      <c r="E153" s="19"/>
      <c r="F153" s="11"/>
      <c r="G153" s="26">
        <f>G154+G156</f>
        <v>10</v>
      </c>
      <c r="H153" s="26">
        <f t="shared" si="10"/>
        <v>30</v>
      </c>
      <c r="I153" s="26">
        <f t="shared" si="10"/>
        <v>30</v>
      </c>
    </row>
    <row r="154" spans="1:9" s="53" customFormat="1" ht="48.75" customHeight="1">
      <c r="A154" s="45" t="s">
        <v>87</v>
      </c>
      <c r="B154" s="19" t="s">
        <v>9</v>
      </c>
      <c r="C154" s="19" t="s">
        <v>21</v>
      </c>
      <c r="D154" s="19" t="s">
        <v>137</v>
      </c>
      <c r="E154" s="19"/>
      <c r="F154" s="11"/>
      <c r="G154" s="26">
        <f t="shared" si="10"/>
        <v>10</v>
      </c>
      <c r="H154" s="26">
        <f t="shared" si="10"/>
        <v>30</v>
      </c>
      <c r="I154" s="26">
        <f t="shared" si="10"/>
        <v>30</v>
      </c>
    </row>
    <row r="155" spans="1:9" s="3" customFormat="1" ht="48" customHeight="1">
      <c r="A155" s="45" t="s">
        <v>74</v>
      </c>
      <c r="B155" s="19" t="s">
        <v>9</v>
      </c>
      <c r="C155" s="19" t="s">
        <v>21</v>
      </c>
      <c r="D155" s="19" t="s">
        <v>137</v>
      </c>
      <c r="E155" s="19" t="s">
        <v>73</v>
      </c>
      <c r="F155" s="14" t="e">
        <f>#REF!</f>
        <v>#REF!</v>
      </c>
      <c r="G155" s="15">
        <v>10</v>
      </c>
      <c r="H155" s="15">
        <v>30</v>
      </c>
      <c r="I155" s="15">
        <v>30</v>
      </c>
    </row>
    <row r="156" spans="1:9" s="3" customFormat="1" ht="35.25" customHeight="1" hidden="1">
      <c r="A156" s="61" t="s">
        <v>101</v>
      </c>
      <c r="B156" s="19" t="s">
        <v>9</v>
      </c>
      <c r="C156" s="19" t="s">
        <v>21</v>
      </c>
      <c r="D156" s="19" t="s">
        <v>99</v>
      </c>
      <c r="E156" s="19"/>
      <c r="F156" s="14"/>
      <c r="G156" s="15">
        <f>G157</f>
        <v>0</v>
      </c>
      <c r="H156" s="15">
        <f>H157</f>
        <v>0</v>
      </c>
      <c r="I156" s="15">
        <f>I157</f>
        <v>0</v>
      </c>
    </row>
    <row r="157" spans="1:9" s="3" customFormat="1" ht="48" customHeight="1" hidden="1">
      <c r="A157" s="45" t="s">
        <v>74</v>
      </c>
      <c r="B157" s="19" t="s">
        <v>9</v>
      </c>
      <c r="C157" s="19" t="s">
        <v>21</v>
      </c>
      <c r="D157" s="19" t="s">
        <v>99</v>
      </c>
      <c r="E157" s="19" t="s">
        <v>73</v>
      </c>
      <c r="F157" s="14"/>
      <c r="G157" s="15"/>
      <c r="H157" s="15"/>
      <c r="I157" s="15"/>
    </row>
    <row r="158" spans="1:9" s="53" customFormat="1" ht="17.25" customHeight="1">
      <c r="A158" s="34" t="s">
        <v>47</v>
      </c>
      <c r="B158" s="9" t="s">
        <v>11</v>
      </c>
      <c r="C158" s="9"/>
      <c r="D158" s="9"/>
      <c r="E158" s="9"/>
      <c r="F158" s="11">
        <f>F159+F162</f>
        <v>49.8</v>
      </c>
      <c r="G158" s="12">
        <f>G159+G165+G171</f>
        <v>2907.5</v>
      </c>
      <c r="H158" s="12">
        <f>H159+H165+H171</f>
        <v>864.2</v>
      </c>
      <c r="I158" s="12">
        <f>I159+I165+I171</f>
        <v>1214.4</v>
      </c>
    </row>
    <row r="159" spans="1:9" s="56" customFormat="1" ht="15.75" hidden="1">
      <c r="A159" s="41" t="s">
        <v>59</v>
      </c>
      <c r="B159" s="30" t="s">
        <v>11</v>
      </c>
      <c r="C159" s="30" t="s">
        <v>20</v>
      </c>
      <c r="D159" s="30"/>
      <c r="E159" s="30"/>
      <c r="F159" s="28">
        <f>F161</f>
        <v>41.8</v>
      </c>
      <c r="G159" s="29">
        <f>G160</f>
        <v>0</v>
      </c>
      <c r="H159" s="29">
        <f>H160</f>
        <v>0</v>
      </c>
      <c r="I159" s="29">
        <f>I160</f>
        <v>0</v>
      </c>
    </row>
    <row r="160" spans="1:9" s="3" customFormat="1" ht="31.5" hidden="1">
      <c r="A160" s="39" t="s">
        <v>76</v>
      </c>
      <c r="B160" s="23" t="s">
        <v>11</v>
      </c>
      <c r="C160" s="23" t="s">
        <v>20</v>
      </c>
      <c r="D160" s="23" t="s">
        <v>119</v>
      </c>
      <c r="E160" s="23"/>
      <c r="F160" s="14">
        <f>F161</f>
        <v>41.8</v>
      </c>
      <c r="G160" s="15">
        <f>G161+G163</f>
        <v>0</v>
      </c>
      <c r="H160" s="15">
        <f>H161+H163</f>
        <v>0</v>
      </c>
      <c r="I160" s="15">
        <f>I161+I163</f>
        <v>0</v>
      </c>
    </row>
    <row r="161" spans="1:9" s="3" customFormat="1" ht="96" customHeight="1" hidden="1">
      <c r="A161" s="45" t="s">
        <v>268</v>
      </c>
      <c r="B161" s="23" t="s">
        <v>11</v>
      </c>
      <c r="C161" s="23" t="s">
        <v>20</v>
      </c>
      <c r="D161" s="23" t="s">
        <v>190</v>
      </c>
      <c r="E161" s="23"/>
      <c r="F161" s="14">
        <f>165-123.2</f>
        <v>41.8</v>
      </c>
      <c r="G161" s="15">
        <f aca="true" t="shared" si="11" ref="G161:I163">G162</f>
        <v>0</v>
      </c>
      <c r="H161" s="15">
        <f t="shared" si="11"/>
        <v>0</v>
      </c>
      <c r="I161" s="15">
        <f t="shared" si="11"/>
        <v>0</v>
      </c>
    </row>
    <row r="162" spans="1:9" s="3" customFormat="1" ht="47.25" hidden="1">
      <c r="A162" s="45" t="s">
        <v>74</v>
      </c>
      <c r="B162" s="23" t="s">
        <v>11</v>
      </c>
      <c r="C162" s="23" t="s">
        <v>20</v>
      </c>
      <c r="D162" s="23" t="s">
        <v>190</v>
      </c>
      <c r="E162" s="23" t="s">
        <v>73</v>
      </c>
      <c r="F162" s="14">
        <f>F163</f>
        <v>8</v>
      </c>
      <c r="G162" s="15"/>
      <c r="H162" s="15"/>
      <c r="I162" s="15"/>
    </row>
    <row r="163" spans="1:9" s="3" customFormat="1" ht="94.5" hidden="1">
      <c r="A163" s="45" t="s">
        <v>88</v>
      </c>
      <c r="B163" s="23" t="s">
        <v>11</v>
      </c>
      <c r="C163" s="23" t="s">
        <v>20</v>
      </c>
      <c r="D163" s="23" t="s">
        <v>89</v>
      </c>
      <c r="E163" s="23"/>
      <c r="F163" s="14">
        <f>F164</f>
        <v>8</v>
      </c>
      <c r="G163" s="15">
        <f t="shared" si="11"/>
        <v>0</v>
      </c>
      <c r="H163" s="15">
        <f t="shared" si="11"/>
        <v>0</v>
      </c>
      <c r="I163" s="15">
        <f t="shared" si="11"/>
        <v>0</v>
      </c>
    </row>
    <row r="164" spans="1:9" s="3" customFormat="1" ht="47.25" hidden="1">
      <c r="A164" s="45" t="s">
        <v>74</v>
      </c>
      <c r="B164" s="23" t="s">
        <v>11</v>
      </c>
      <c r="C164" s="23" t="s">
        <v>20</v>
      </c>
      <c r="D164" s="23" t="s">
        <v>89</v>
      </c>
      <c r="E164" s="23" t="s">
        <v>73</v>
      </c>
      <c r="F164" s="14">
        <v>8</v>
      </c>
      <c r="G164" s="15">
        <f>320-320</f>
        <v>0</v>
      </c>
      <c r="H164" s="15"/>
      <c r="I164" s="15"/>
    </row>
    <row r="165" spans="1:9" s="53" customFormat="1" ht="15.75">
      <c r="A165" s="34" t="s">
        <v>50</v>
      </c>
      <c r="B165" s="9" t="s">
        <v>11</v>
      </c>
      <c r="C165" s="9" t="s">
        <v>21</v>
      </c>
      <c r="D165" s="9"/>
      <c r="E165" s="9"/>
      <c r="F165" s="11" t="e">
        <f>#REF!</f>
        <v>#REF!</v>
      </c>
      <c r="G165" s="12">
        <f>G166+G169</f>
        <v>2807.5</v>
      </c>
      <c r="H165" s="12">
        <f>H166+H169</f>
        <v>794.2</v>
      </c>
      <c r="I165" s="12">
        <f>I166+I169</f>
        <v>1144.4</v>
      </c>
    </row>
    <row r="166" spans="1:9" s="53" customFormat="1" ht="63">
      <c r="A166" s="59" t="s">
        <v>309</v>
      </c>
      <c r="B166" s="23" t="s">
        <v>11</v>
      </c>
      <c r="C166" s="23" t="s">
        <v>21</v>
      </c>
      <c r="D166" s="10" t="s">
        <v>138</v>
      </c>
      <c r="E166" s="10"/>
      <c r="F166" s="10"/>
      <c r="G166" s="26">
        <f aca="true" t="shared" si="12" ref="G166:I167">G167</f>
        <v>578.5</v>
      </c>
      <c r="H166" s="26">
        <f t="shared" si="12"/>
        <v>794.2</v>
      </c>
      <c r="I166" s="26">
        <f t="shared" si="12"/>
        <v>1144.4</v>
      </c>
    </row>
    <row r="167" spans="1:9" s="53" customFormat="1" ht="31.5">
      <c r="A167" s="51" t="s">
        <v>98</v>
      </c>
      <c r="B167" s="23" t="s">
        <v>11</v>
      </c>
      <c r="C167" s="23" t="s">
        <v>21</v>
      </c>
      <c r="D167" s="10" t="s">
        <v>139</v>
      </c>
      <c r="E167" s="10"/>
      <c r="F167" s="10"/>
      <c r="G167" s="26">
        <f t="shared" si="12"/>
        <v>578.5</v>
      </c>
      <c r="H167" s="26">
        <f t="shared" si="12"/>
        <v>794.2</v>
      </c>
      <c r="I167" s="26">
        <f t="shared" si="12"/>
        <v>1144.4</v>
      </c>
    </row>
    <row r="168" spans="1:9" s="53" customFormat="1" ht="47.25">
      <c r="A168" s="45" t="s">
        <v>74</v>
      </c>
      <c r="B168" s="23" t="s">
        <v>11</v>
      </c>
      <c r="C168" s="23" t="s">
        <v>21</v>
      </c>
      <c r="D168" s="10" t="s">
        <v>139</v>
      </c>
      <c r="E168" s="10" t="s">
        <v>73</v>
      </c>
      <c r="F168" s="10" t="s">
        <v>73</v>
      </c>
      <c r="G168" s="26">
        <v>578.5</v>
      </c>
      <c r="H168" s="26">
        <v>794.2</v>
      </c>
      <c r="I168" s="26">
        <v>1144.4</v>
      </c>
    </row>
    <row r="169" spans="1:9" s="53" customFormat="1" ht="31.5">
      <c r="A169" s="45" t="s">
        <v>331</v>
      </c>
      <c r="B169" s="23" t="s">
        <v>11</v>
      </c>
      <c r="C169" s="24" t="s">
        <v>21</v>
      </c>
      <c r="D169" s="24" t="s">
        <v>330</v>
      </c>
      <c r="E169" s="24"/>
      <c r="F169" s="10"/>
      <c r="G169" s="26">
        <f>G170</f>
        <v>2229</v>
      </c>
      <c r="H169" s="26">
        <f>H170</f>
        <v>0</v>
      </c>
      <c r="I169" s="26">
        <f>I170</f>
        <v>0</v>
      </c>
    </row>
    <row r="170" spans="1:9" s="53" customFormat="1" ht="47.25">
      <c r="A170" s="45" t="s">
        <v>74</v>
      </c>
      <c r="B170" s="23" t="s">
        <v>11</v>
      </c>
      <c r="C170" s="24" t="s">
        <v>21</v>
      </c>
      <c r="D170" s="24" t="s">
        <v>330</v>
      </c>
      <c r="E170" s="24" t="s">
        <v>73</v>
      </c>
      <c r="F170" s="10"/>
      <c r="G170" s="26">
        <v>2229</v>
      </c>
      <c r="H170" s="26"/>
      <c r="I170" s="26"/>
    </row>
    <row r="171" spans="1:9" s="53" customFormat="1" ht="31.5">
      <c r="A171" s="34" t="s">
        <v>22</v>
      </c>
      <c r="B171" s="9" t="s">
        <v>11</v>
      </c>
      <c r="C171" s="9" t="s">
        <v>16</v>
      </c>
      <c r="D171" s="9"/>
      <c r="E171" s="9"/>
      <c r="F171" s="11" t="e">
        <f>F172+#REF!</f>
        <v>#REF!</v>
      </c>
      <c r="G171" s="12">
        <f>G172</f>
        <v>100</v>
      </c>
      <c r="H171" s="12">
        <f>H172</f>
        <v>70</v>
      </c>
      <c r="I171" s="12">
        <f>I172</f>
        <v>70</v>
      </c>
    </row>
    <row r="172" spans="1:9" s="3" customFormat="1" ht="31.5">
      <c r="A172" s="39" t="s">
        <v>76</v>
      </c>
      <c r="B172" s="19" t="s">
        <v>11</v>
      </c>
      <c r="C172" s="19" t="s">
        <v>16</v>
      </c>
      <c r="D172" s="19" t="s">
        <v>119</v>
      </c>
      <c r="E172" s="19"/>
      <c r="F172" s="14">
        <f aca="true" t="shared" si="13" ref="F172:I173">F173</f>
        <v>300</v>
      </c>
      <c r="G172" s="15">
        <f>G173+G175</f>
        <v>100</v>
      </c>
      <c r="H172" s="15">
        <f>H173+H175</f>
        <v>70</v>
      </c>
      <c r="I172" s="15">
        <f>I173+I175</f>
        <v>70</v>
      </c>
    </row>
    <row r="173" spans="1:9" s="3" customFormat="1" ht="31.5">
      <c r="A173" s="45" t="s">
        <v>23</v>
      </c>
      <c r="B173" s="19" t="s">
        <v>11</v>
      </c>
      <c r="C173" s="19" t="s">
        <v>16</v>
      </c>
      <c r="D173" s="19" t="s">
        <v>140</v>
      </c>
      <c r="E173" s="19"/>
      <c r="F173" s="14">
        <f t="shared" si="13"/>
        <v>300</v>
      </c>
      <c r="G173" s="15">
        <f t="shared" si="13"/>
        <v>100</v>
      </c>
      <c r="H173" s="15">
        <f t="shared" si="13"/>
        <v>70</v>
      </c>
      <c r="I173" s="15">
        <f t="shared" si="13"/>
        <v>70</v>
      </c>
    </row>
    <row r="174" spans="1:9" s="3" customFormat="1" ht="47.25">
      <c r="A174" s="45" t="s">
        <v>74</v>
      </c>
      <c r="B174" s="19" t="s">
        <v>11</v>
      </c>
      <c r="C174" s="19" t="s">
        <v>16</v>
      </c>
      <c r="D174" s="19" t="s">
        <v>140</v>
      </c>
      <c r="E174" s="19" t="s">
        <v>73</v>
      </c>
      <c r="F174" s="14">
        <v>300</v>
      </c>
      <c r="G174" s="15">
        <v>100</v>
      </c>
      <c r="H174" s="15">
        <v>70</v>
      </c>
      <c r="I174" s="15">
        <v>70</v>
      </c>
    </row>
    <row r="175" spans="1:9" s="3" customFormat="1" ht="97.5" customHeight="1" hidden="1">
      <c r="A175" s="45" t="s">
        <v>199</v>
      </c>
      <c r="B175" s="19" t="s">
        <v>11</v>
      </c>
      <c r="C175" s="19" t="s">
        <v>16</v>
      </c>
      <c r="D175" s="19" t="s">
        <v>198</v>
      </c>
      <c r="E175" s="19"/>
      <c r="F175" s="14"/>
      <c r="G175" s="15">
        <f>G176</f>
        <v>0</v>
      </c>
      <c r="H175" s="15">
        <f>H176</f>
        <v>0</v>
      </c>
      <c r="I175" s="15">
        <f>I176</f>
        <v>0</v>
      </c>
    </row>
    <row r="176" spans="1:9" s="3" customFormat="1" ht="47.25" hidden="1">
      <c r="A176" s="45" t="s">
        <v>74</v>
      </c>
      <c r="B176" s="19" t="s">
        <v>11</v>
      </c>
      <c r="C176" s="19" t="s">
        <v>16</v>
      </c>
      <c r="D176" s="19" t="s">
        <v>198</v>
      </c>
      <c r="E176" s="19" t="s">
        <v>73</v>
      </c>
      <c r="F176" s="14"/>
      <c r="G176" s="15"/>
      <c r="H176" s="15"/>
      <c r="I176" s="15"/>
    </row>
    <row r="177" spans="1:9" s="3" customFormat="1" ht="15.75">
      <c r="A177" s="34" t="s">
        <v>24</v>
      </c>
      <c r="B177" s="9" t="s">
        <v>20</v>
      </c>
      <c r="C177" s="19"/>
      <c r="D177" s="19"/>
      <c r="E177" s="19"/>
      <c r="F177" s="11" t="e">
        <f>#REF!+F182+#REF!</f>
        <v>#REF!</v>
      </c>
      <c r="G177" s="12">
        <f>G182+G178</f>
        <v>18992.9</v>
      </c>
      <c r="H177" s="12">
        <f>H182+H178</f>
        <v>17488.7</v>
      </c>
      <c r="I177" s="12">
        <f>I182+I178</f>
        <v>17696.600000000002</v>
      </c>
    </row>
    <row r="178" spans="1:9" s="56" customFormat="1" ht="15.75">
      <c r="A178" s="41" t="s">
        <v>208</v>
      </c>
      <c r="B178" s="30" t="s">
        <v>20</v>
      </c>
      <c r="C178" s="30" t="s">
        <v>6</v>
      </c>
      <c r="D178" s="30"/>
      <c r="E178" s="30"/>
      <c r="F178" s="28"/>
      <c r="G178" s="29">
        <f aca="true" t="shared" si="14" ref="G178:I180">G179</f>
        <v>17</v>
      </c>
      <c r="H178" s="29">
        <f t="shared" si="14"/>
        <v>13</v>
      </c>
      <c r="I178" s="29">
        <f t="shared" si="14"/>
        <v>16</v>
      </c>
    </row>
    <row r="179" spans="1:9" s="3" customFormat="1" ht="31.5">
      <c r="A179" s="39" t="s">
        <v>76</v>
      </c>
      <c r="B179" s="23" t="s">
        <v>20</v>
      </c>
      <c r="C179" s="23" t="s">
        <v>6</v>
      </c>
      <c r="D179" s="19" t="s">
        <v>119</v>
      </c>
      <c r="E179" s="19"/>
      <c r="F179" s="11"/>
      <c r="G179" s="26">
        <f t="shared" si="14"/>
        <v>17</v>
      </c>
      <c r="H179" s="26">
        <f t="shared" si="14"/>
        <v>13</v>
      </c>
      <c r="I179" s="26">
        <f t="shared" si="14"/>
        <v>16</v>
      </c>
    </row>
    <row r="180" spans="1:9" s="3" customFormat="1" ht="31.5">
      <c r="A180" s="45" t="s">
        <v>211</v>
      </c>
      <c r="B180" s="23" t="s">
        <v>20</v>
      </c>
      <c r="C180" s="23" t="s">
        <v>6</v>
      </c>
      <c r="D180" s="19" t="s">
        <v>209</v>
      </c>
      <c r="E180" s="19"/>
      <c r="F180" s="11"/>
      <c r="G180" s="26">
        <f t="shared" si="14"/>
        <v>17</v>
      </c>
      <c r="H180" s="26">
        <f t="shared" si="14"/>
        <v>13</v>
      </c>
      <c r="I180" s="26">
        <f t="shared" si="14"/>
        <v>16</v>
      </c>
    </row>
    <row r="181" spans="1:9" s="3" customFormat="1" ht="47.25">
      <c r="A181" s="45" t="s">
        <v>350</v>
      </c>
      <c r="B181" s="23" t="s">
        <v>20</v>
      </c>
      <c r="C181" s="23" t="s">
        <v>6</v>
      </c>
      <c r="D181" s="19" t="s">
        <v>209</v>
      </c>
      <c r="E181" s="19" t="s">
        <v>351</v>
      </c>
      <c r="F181" s="11"/>
      <c r="G181" s="26">
        <v>17</v>
      </c>
      <c r="H181" s="26">
        <v>13</v>
      </c>
      <c r="I181" s="26">
        <v>16</v>
      </c>
    </row>
    <row r="182" spans="1:9" s="53" customFormat="1" ht="15.75">
      <c r="A182" s="34" t="s">
        <v>25</v>
      </c>
      <c r="B182" s="9" t="s">
        <v>20</v>
      </c>
      <c r="C182" s="9" t="s">
        <v>7</v>
      </c>
      <c r="D182" s="9"/>
      <c r="E182" s="9"/>
      <c r="F182" s="11" t="e">
        <f>F195+#REF!</f>
        <v>#REF!</v>
      </c>
      <c r="G182" s="12">
        <f>G193+G183</f>
        <v>18975.9</v>
      </c>
      <c r="H182" s="12">
        <f>H193+H183</f>
        <v>17475.7</v>
      </c>
      <c r="I182" s="12">
        <f>I193+I183</f>
        <v>17680.600000000002</v>
      </c>
    </row>
    <row r="183" spans="1:9" s="3" customFormat="1" ht="93.75" customHeight="1">
      <c r="A183" s="75" t="s">
        <v>308</v>
      </c>
      <c r="B183" s="19" t="s">
        <v>20</v>
      </c>
      <c r="C183" s="19" t="s">
        <v>7</v>
      </c>
      <c r="D183" s="19" t="s">
        <v>133</v>
      </c>
      <c r="E183" s="19"/>
      <c r="F183" s="21"/>
      <c r="G183" s="15">
        <f>G184</f>
        <v>17275.9</v>
      </c>
      <c r="H183" s="15">
        <f>H184</f>
        <v>17475.7</v>
      </c>
      <c r="I183" s="15">
        <f>I184</f>
        <v>17680.600000000002</v>
      </c>
    </row>
    <row r="184" spans="1:9" s="3" customFormat="1" ht="31.5">
      <c r="A184" s="32" t="s">
        <v>220</v>
      </c>
      <c r="B184" s="19" t="s">
        <v>20</v>
      </c>
      <c r="C184" s="19" t="s">
        <v>7</v>
      </c>
      <c r="D184" s="19" t="s">
        <v>192</v>
      </c>
      <c r="E184" s="19"/>
      <c r="F184" s="21"/>
      <c r="G184" s="15">
        <f>G185+G186+G187+G188+G190+G191+G192+G189</f>
        <v>17275.9</v>
      </c>
      <c r="H184" s="15">
        <f>H185+H186+H187+H188+H190+H191+H192+H189</f>
        <v>17475.7</v>
      </c>
      <c r="I184" s="15">
        <f>I185+I186+I187+I188+I190+I191+I192+I189</f>
        <v>17680.600000000002</v>
      </c>
    </row>
    <row r="185" spans="1:9" s="53" customFormat="1" ht="15.75">
      <c r="A185" s="65" t="s">
        <v>187</v>
      </c>
      <c r="B185" s="19" t="s">
        <v>20</v>
      </c>
      <c r="C185" s="19" t="s">
        <v>7</v>
      </c>
      <c r="D185" s="19" t="s">
        <v>192</v>
      </c>
      <c r="E185" s="19" t="s">
        <v>84</v>
      </c>
      <c r="F185" s="11"/>
      <c r="G185" s="26">
        <v>5761.4</v>
      </c>
      <c r="H185" s="26">
        <v>6740.2</v>
      </c>
      <c r="I185" s="26">
        <v>6740.2</v>
      </c>
    </row>
    <row r="186" spans="1:9" s="53" customFormat="1" ht="47.25" hidden="1">
      <c r="A186" s="65" t="s">
        <v>81</v>
      </c>
      <c r="B186" s="19" t="s">
        <v>20</v>
      </c>
      <c r="C186" s="19" t="s">
        <v>7</v>
      </c>
      <c r="D186" s="19" t="s">
        <v>192</v>
      </c>
      <c r="E186" s="19" t="s">
        <v>65</v>
      </c>
      <c r="F186" s="11"/>
      <c r="G186" s="26"/>
      <c r="H186" s="26"/>
      <c r="I186" s="26"/>
    </row>
    <row r="187" spans="1:9" s="53" customFormat="1" ht="63">
      <c r="A187" s="39" t="s">
        <v>188</v>
      </c>
      <c r="B187" s="19" t="s">
        <v>20</v>
      </c>
      <c r="C187" s="19" t="s">
        <v>7</v>
      </c>
      <c r="D187" s="19" t="s">
        <v>192</v>
      </c>
      <c r="E187" s="19" t="s">
        <v>149</v>
      </c>
      <c r="F187" s="11"/>
      <c r="G187" s="26">
        <v>1950.5</v>
      </c>
      <c r="H187" s="26">
        <v>2035.5</v>
      </c>
      <c r="I187" s="26">
        <v>2035.5</v>
      </c>
    </row>
    <row r="188" spans="1:9" s="53" customFormat="1" ht="47.25">
      <c r="A188" s="65" t="s">
        <v>74</v>
      </c>
      <c r="B188" s="19" t="s">
        <v>20</v>
      </c>
      <c r="C188" s="19" t="s">
        <v>7</v>
      </c>
      <c r="D188" s="19" t="s">
        <v>192</v>
      </c>
      <c r="E188" s="54" t="s">
        <v>73</v>
      </c>
      <c r="F188" s="11"/>
      <c r="G188" s="26">
        <v>9500</v>
      </c>
      <c r="H188" s="26">
        <v>8200</v>
      </c>
      <c r="I188" s="26">
        <v>8400</v>
      </c>
    </row>
    <row r="189" spans="1:9" s="53" customFormat="1" ht="47.25" hidden="1">
      <c r="A189" s="76" t="s">
        <v>227</v>
      </c>
      <c r="B189" s="19" t="s">
        <v>20</v>
      </c>
      <c r="C189" s="19" t="s">
        <v>7</v>
      </c>
      <c r="D189" s="19" t="s">
        <v>192</v>
      </c>
      <c r="E189" s="54" t="s">
        <v>86</v>
      </c>
      <c r="F189" s="11"/>
      <c r="G189" s="26"/>
      <c r="H189" s="26"/>
      <c r="I189" s="26"/>
    </row>
    <row r="190" spans="1:9" s="53" customFormat="1" ht="31.5">
      <c r="A190" s="76" t="s">
        <v>75</v>
      </c>
      <c r="B190" s="19" t="s">
        <v>20</v>
      </c>
      <c r="C190" s="19" t="s">
        <v>7</v>
      </c>
      <c r="D190" s="19" t="s">
        <v>192</v>
      </c>
      <c r="E190" s="54" t="s">
        <v>77</v>
      </c>
      <c r="F190" s="11"/>
      <c r="G190" s="26">
        <v>14</v>
      </c>
      <c r="H190" s="26">
        <v>50</v>
      </c>
      <c r="I190" s="26">
        <v>54.9</v>
      </c>
    </row>
    <row r="191" spans="1:9" s="53" customFormat="1" ht="31.5">
      <c r="A191" s="76" t="s">
        <v>82</v>
      </c>
      <c r="B191" s="19" t="s">
        <v>20</v>
      </c>
      <c r="C191" s="19" t="s">
        <v>7</v>
      </c>
      <c r="D191" s="19" t="s">
        <v>192</v>
      </c>
      <c r="E191" s="54" t="s">
        <v>85</v>
      </c>
      <c r="F191" s="11"/>
      <c r="G191" s="26">
        <v>50</v>
      </c>
      <c r="H191" s="26">
        <v>450</v>
      </c>
      <c r="I191" s="26">
        <v>450</v>
      </c>
    </row>
    <row r="192" spans="1:9" s="53" customFormat="1" ht="15.75" hidden="1">
      <c r="A192" s="76" t="s">
        <v>212</v>
      </c>
      <c r="B192" s="19" t="s">
        <v>20</v>
      </c>
      <c r="C192" s="19" t="s">
        <v>7</v>
      </c>
      <c r="D192" s="19" t="s">
        <v>192</v>
      </c>
      <c r="E192" s="54" t="s">
        <v>210</v>
      </c>
      <c r="F192" s="11"/>
      <c r="G192" s="26"/>
      <c r="H192" s="26"/>
      <c r="I192" s="26"/>
    </row>
    <row r="193" spans="1:9" s="53" customFormat="1" ht="31.5">
      <c r="A193" s="39" t="s">
        <v>76</v>
      </c>
      <c r="B193" s="19" t="s">
        <v>20</v>
      </c>
      <c r="C193" s="19" t="s">
        <v>7</v>
      </c>
      <c r="D193" s="19" t="s">
        <v>119</v>
      </c>
      <c r="E193" s="19"/>
      <c r="F193" s="11"/>
      <c r="G193" s="26">
        <f>G194+G197</f>
        <v>1700</v>
      </c>
      <c r="H193" s="26">
        <f>H194+H197</f>
        <v>0</v>
      </c>
      <c r="I193" s="26">
        <f>I194+I197</f>
        <v>0</v>
      </c>
    </row>
    <row r="194" spans="1:9" s="53" customFormat="1" ht="31.5">
      <c r="A194" s="45" t="s">
        <v>90</v>
      </c>
      <c r="B194" s="19" t="s">
        <v>20</v>
      </c>
      <c r="C194" s="19" t="s">
        <v>7</v>
      </c>
      <c r="D194" s="19" t="s">
        <v>141</v>
      </c>
      <c r="E194" s="19"/>
      <c r="F194" s="11"/>
      <c r="G194" s="26">
        <f>G195+G196</f>
        <v>1500</v>
      </c>
      <c r="H194" s="26">
        <f>H195+H196</f>
        <v>0</v>
      </c>
      <c r="I194" s="26">
        <f>I195+I196</f>
        <v>0</v>
      </c>
    </row>
    <row r="195" spans="1:9" s="3" customFormat="1" ht="47.25">
      <c r="A195" s="45" t="s">
        <v>74</v>
      </c>
      <c r="B195" s="19" t="s">
        <v>20</v>
      </c>
      <c r="C195" s="19" t="s">
        <v>7</v>
      </c>
      <c r="D195" s="19" t="s">
        <v>141</v>
      </c>
      <c r="E195" s="19" t="s">
        <v>73</v>
      </c>
      <c r="F195" s="14" t="e">
        <f>#REF!</f>
        <v>#REF!</v>
      </c>
      <c r="G195" s="15">
        <v>1500</v>
      </c>
      <c r="H195" s="15"/>
      <c r="I195" s="15"/>
    </row>
    <row r="196" spans="1:9" s="3" customFormat="1" ht="47.25" hidden="1">
      <c r="A196" s="76" t="s">
        <v>227</v>
      </c>
      <c r="B196" s="19" t="s">
        <v>20</v>
      </c>
      <c r="C196" s="19" t="s">
        <v>7</v>
      </c>
      <c r="D196" s="19" t="s">
        <v>141</v>
      </c>
      <c r="E196" s="19" t="s">
        <v>86</v>
      </c>
      <c r="F196" s="14"/>
      <c r="G196" s="15"/>
      <c r="H196" s="15"/>
      <c r="I196" s="15"/>
    </row>
    <row r="197" spans="1:9" s="3" customFormat="1" ht="95.25" customHeight="1">
      <c r="A197" s="39" t="s">
        <v>269</v>
      </c>
      <c r="B197" s="19" t="s">
        <v>20</v>
      </c>
      <c r="C197" s="19" t="s">
        <v>7</v>
      </c>
      <c r="D197" s="19" t="s">
        <v>142</v>
      </c>
      <c r="E197" s="19"/>
      <c r="F197" s="14"/>
      <c r="G197" s="15">
        <f>G198</f>
        <v>200</v>
      </c>
      <c r="H197" s="15">
        <f>H198</f>
        <v>0</v>
      </c>
      <c r="I197" s="15">
        <f>I198</f>
        <v>0</v>
      </c>
    </row>
    <row r="198" spans="1:9" s="3" customFormat="1" ht="80.25" customHeight="1">
      <c r="A198" s="67" t="s">
        <v>250</v>
      </c>
      <c r="B198" s="19" t="s">
        <v>20</v>
      </c>
      <c r="C198" s="19" t="s">
        <v>7</v>
      </c>
      <c r="D198" s="19" t="s">
        <v>142</v>
      </c>
      <c r="E198" s="19" t="s">
        <v>239</v>
      </c>
      <c r="F198" s="14"/>
      <c r="G198" s="15">
        <v>200</v>
      </c>
      <c r="H198" s="15"/>
      <c r="I198" s="15"/>
    </row>
    <row r="199" spans="1:9" s="53" customFormat="1" ht="15.75">
      <c r="A199" s="34" t="s">
        <v>48</v>
      </c>
      <c r="B199" s="9" t="s">
        <v>26</v>
      </c>
      <c r="C199" s="9"/>
      <c r="D199" s="9"/>
      <c r="E199" s="9"/>
      <c r="F199" s="11">
        <f aca="true" t="shared" si="15" ref="F199:I201">F200</f>
        <v>161.6</v>
      </c>
      <c r="G199" s="12">
        <f>G200</f>
        <v>150</v>
      </c>
      <c r="H199" s="12">
        <f>H200</f>
        <v>0</v>
      </c>
      <c r="I199" s="12">
        <f>I200</f>
        <v>0</v>
      </c>
    </row>
    <row r="200" spans="1:9" s="53" customFormat="1" ht="31.5">
      <c r="A200" s="34" t="s">
        <v>27</v>
      </c>
      <c r="B200" s="9" t="s">
        <v>26</v>
      </c>
      <c r="C200" s="9" t="s">
        <v>9</v>
      </c>
      <c r="D200" s="9"/>
      <c r="E200" s="9"/>
      <c r="F200" s="11">
        <f t="shared" si="15"/>
        <v>161.6</v>
      </c>
      <c r="G200" s="12">
        <f>G201</f>
        <v>150</v>
      </c>
      <c r="H200" s="12">
        <f t="shared" si="15"/>
        <v>0</v>
      </c>
      <c r="I200" s="12">
        <f t="shared" si="15"/>
        <v>0</v>
      </c>
    </row>
    <row r="201" spans="1:9" s="3" customFormat="1" ht="63">
      <c r="A201" s="75" t="s">
        <v>307</v>
      </c>
      <c r="B201" s="19" t="s">
        <v>26</v>
      </c>
      <c r="C201" s="19" t="s">
        <v>9</v>
      </c>
      <c r="D201" s="19" t="s">
        <v>143</v>
      </c>
      <c r="E201" s="19"/>
      <c r="F201" s="14">
        <f>F203</f>
        <v>161.6</v>
      </c>
      <c r="G201" s="15">
        <f>G202</f>
        <v>150</v>
      </c>
      <c r="H201" s="15">
        <f t="shared" si="15"/>
        <v>0</v>
      </c>
      <c r="I201" s="15">
        <f t="shared" si="15"/>
        <v>0</v>
      </c>
    </row>
    <row r="202" spans="1:9" s="3" customFormat="1" ht="15.75">
      <c r="A202" s="45" t="s">
        <v>28</v>
      </c>
      <c r="B202" s="19" t="s">
        <v>26</v>
      </c>
      <c r="C202" s="19" t="s">
        <v>9</v>
      </c>
      <c r="D202" s="19" t="s">
        <v>144</v>
      </c>
      <c r="E202" s="19"/>
      <c r="F202" s="14">
        <f>F203</f>
        <v>161.6</v>
      </c>
      <c r="G202" s="15">
        <f>G203</f>
        <v>150</v>
      </c>
      <c r="H202" s="15">
        <f>H203</f>
        <v>0</v>
      </c>
      <c r="I202" s="15">
        <f>I203</f>
        <v>0</v>
      </c>
    </row>
    <row r="203" spans="1:9" s="3" customFormat="1" ht="47.25">
      <c r="A203" s="45" t="s">
        <v>74</v>
      </c>
      <c r="B203" s="19" t="s">
        <v>26</v>
      </c>
      <c r="C203" s="19" t="s">
        <v>9</v>
      </c>
      <c r="D203" s="19" t="s">
        <v>144</v>
      </c>
      <c r="E203" s="19" t="s">
        <v>73</v>
      </c>
      <c r="F203" s="14">
        <f>220-8-34.5-15.9</f>
        <v>161.6</v>
      </c>
      <c r="G203" s="15">
        <v>150</v>
      </c>
      <c r="H203" s="15"/>
      <c r="I203" s="15"/>
    </row>
    <row r="204" spans="1:9" s="53" customFormat="1" ht="15.75">
      <c r="A204" s="34" t="s">
        <v>29</v>
      </c>
      <c r="B204" s="9" t="s">
        <v>30</v>
      </c>
      <c r="C204" s="9"/>
      <c r="D204" s="9"/>
      <c r="E204" s="9"/>
      <c r="F204" s="11" t="e">
        <f>F205+F249+#REF!+#REF!</f>
        <v>#REF!</v>
      </c>
      <c r="G204" s="12">
        <f>G205+G249+G326+G287+G316</f>
        <v>156446.1</v>
      </c>
      <c r="H204" s="12">
        <f>H205+H249+H326+H287+H316</f>
        <v>157666.6</v>
      </c>
      <c r="I204" s="12">
        <f>I205+I249+I326+I287+I316</f>
        <v>159416.40000000002</v>
      </c>
    </row>
    <row r="205" spans="1:9" s="53" customFormat="1" ht="15.75">
      <c r="A205" s="34" t="s">
        <v>31</v>
      </c>
      <c r="B205" s="9" t="s">
        <v>30</v>
      </c>
      <c r="C205" s="9" t="s">
        <v>6</v>
      </c>
      <c r="D205" s="9"/>
      <c r="E205" s="9"/>
      <c r="F205" s="11" t="e">
        <f>F245+#REF!+#REF!</f>
        <v>#REF!</v>
      </c>
      <c r="G205" s="12">
        <f>G209+G245+G232</f>
        <v>36895.9</v>
      </c>
      <c r="H205" s="12">
        <f>H209+H245+H232</f>
        <v>37039.8</v>
      </c>
      <c r="I205" s="12">
        <f>I209+I245+I232</f>
        <v>37667</v>
      </c>
    </row>
    <row r="206" spans="1:9" s="3" customFormat="1" ht="83.25" customHeight="1" hidden="1">
      <c r="A206" s="70" t="s">
        <v>104</v>
      </c>
      <c r="B206" s="23" t="s">
        <v>30</v>
      </c>
      <c r="C206" s="23" t="s">
        <v>6</v>
      </c>
      <c r="D206" s="23" t="s">
        <v>103</v>
      </c>
      <c r="E206" s="23"/>
      <c r="F206" s="14"/>
      <c r="G206" s="15">
        <f>G208+G207</f>
        <v>0</v>
      </c>
      <c r="H206" s="15">
        <f>H208+H207</f>
        <v>0</v>
      </c>
      <c r="I206" s="15">
        <f>I208+I207</f>
        <v>0</v>
      </c>
    </row>
    <row r="207" spans="1:9" s="3" customFormat="1" ht="47.25" hidden="1">
      <c r="A207" s="40" t="s">
        <v>74</v>
      </c>
      <c r="B207" s="23" t="s">
        <v>30</v>
      </c>
      <c r="C207" s="23" t="s">
        <v>6</v>
      </c>
      <c r="D207" s="23" t="s">
        <v>103</v>
      </c>
      <c r="E207" s="23" t="s">
        <v>73</v>
      </c>
      <c r="F207" s="14"/>
      <c r="G207" s="15"/>
      <c r="H207" s="15"/>
      <c r="I207" s="15"/>
    </row>
    <row r="208" spans="1:9" s="3" customFormat="1" ht="31.5" hidden="1">
      <c r="A208" s="68" t="s">
        <v>64</v>
      </c>
      <c r="B208" s="23" t="s">
        <v>30</v>
      </c>
      <c r="C208" s="23" t="s">
        <v>6</v>
      </c>
      <c r="D208" s="23" t="s">
        <v>103</v>
      </c>
      <c r="E208" s="23" t="s">
        <v>63</v>
      </c>
      <c r="F208" s="14"/>
      <c r="G208" s="15"/>
      <c r="H208" s="15"/>
      <c r="I208" s="15"/>
    </row>
    <row r="209" spans="1:9" s="3" customFormat="1" ht="47.25">
      <c r="A209" s="59" t="s">
        <v>303</v>
      </c>
      <c r="B209" s="19" t="s">
        <v>30</v>
      </c>
      <c r="C209" s="19" t="s">
        <v>6</v>
      </c>
      <c r="D209" s="19" t="s">
        <v>150</v>
      </c>
      <c r="E209" s="19"/>
      <c r="F209" s="14"/>
      <c r="G209" s="15">
        <f>G210+G219+G230</f>
        <v>32113.9</v>
      </c>
      <c r="H209" s="15">
        <f>H210+H219+H230</f>
        <v>32257.800000000003</v>
      </c>
      <c r="I209" s="15">
        <f>I210+I219+I230</f>
        <v>32885</v>
      </c>
    </row>
    <row r="210" spans="1:9" s="3" customFormat="1" ht="31.5">
      <c r="A210" s="50" t="s">
        <v>221</v>
      </c>
      <c r="B210" s="19" t="s">
        <v>30</v>
      </c>
      <c r="C210" s="19" t="s">
        <v>6</v>
      </c>
      <c r="D210" s="19" t="s">
        <v>151</v>
      </c>
      <c r="E210" s="19"/>
      <c r="F210" s="14"/>
      <c r="G210" s="15">
        <f>G211+G212+G214+G216+G217+G213+G215+G218</f>
        <v>17845.9</v>
      </c>
      <c r="H210" s="15">
        <f>H211+H212+H214+H216+H217+H213+H215+H218</f>
        <v>17866.9</v>
      </c>
      <c r="I210" s="15">
        <f>I211+I212+I214+I216+I217+I213+I215+I218</f>
        <v>18181.9</v>
      </c>
    </row>
    <row r="211" spans="1:9" s="3" customFormat="1" ht="15.75">
      <c r="A211" s="65" t="s">
        <v>187</v>
      </c>
      <c r="B211" s="19" t="s">
        <v>30</v>
      </c>
      <c r="C211" s="19" t="s">
        <v>6</v>
      </c>
      <c r="D211" s="19" t="s">
        <v>151</v>
      </c>
      <c r="E211" s="19" t="s">
        <v>84</v>
      </c>
      <c r="F211" s="14"/>
      <c r="G211" s="20">
        <v>7001.6</v>
      </c>
      <c r="H211" s="15">
        <v>7305.6</v>
      </c>
      <c r="I211" s="15">
        <v>7305.6</v>
      </c>
    </row>
    <row r="212" spans="1:9" s="3" customFormat="1" ht="47.25">
      <c r="A212" s="65" t="s">
        <v>81</v>
      </c>
      <c r="B212" s="19" t="s">
        <v>30</v>
      </c>
      <c r="C212" s="19" t="s">
        <v>6</v>
      </c>
      <c r="D212" s="19" t="s">
        <v>151</v>
      </c>
      <c r="E212" s="19" t="s">
        <v>65</v>
      </c>
      <c r="F212" s="14"/>
      <c r="G212" s="20">
        <v>43</v>
      </c>
      <c r="H212" s="15">
        <v>45</v>
      </c>
      <c r="I212" s="15">
        <v>45</v>
      </c>
    </row>
    <row r="213" spans="1:9" s="3" customFormat="1" ht="63">
      <c r="A213" s="39" t="s">
        <v>188</v>
      </c>
      <c r="B213" s="19" t="s">
        <v>30</v>
      </c>
      <c r="C213" s="19" t="s">
        <v>6</v>
      </c>
      <c r="D213" s="19" t="s">
        <v>151</v>
      </c>
      <c r="E213" s="19" t="s">
        <v>149</v>
      </c>
      <c r="F213" s="14"/>
      <c r="G213" s="20">
        <v>2116.3</v>
      </c>
      <c r="H213" s="15">
        <v>2206.3</v>
      </c>
      <c r="I213" s="15">
        <v>2206.3</v>
      </c>
    </row>
    <row r="214" spans="1:9" s="3" customFormat="1" ht="47.25">
      <c r="A214" s="65" t="s">
        <v>74</v>
      </c>
      <c r="B214" s="19" t="s">
        <v>30</v>
      </c>
      <c r="C214" s="19" t="s">
        <v>6</v>
      </c>
      <c r="D214" s="19" t="s">
        <v>151</v>
      </c>
      <c r="E214" s="54" t="s">
        <v>73</v>
      </c>
      <c r="F214" s="14"/>
      <c r="G214" s="20">
        <v>8500</v>
      </c>
      <c r="H214" s="15">
        <v>7970</v>
      </c>
      <c r="I214" s="15">
        <v>8275</v>
      </c>
    </row>
    <row r="215" spans="1:9" s="3" customFormat="1" ht="47.25" hidden="1">
      <c r="A215" s="76" t="s">
        <v>227</v>
      </c>
      <c r="B215" s="19" t="s">
        <v>30</v>
      </c>
      <c r="C215" s="19" t="s">
        <v>6</v>
      </c>
      <c r="D215" s="19" t="s">
        <v>151</v>
      </c>
      <c r="E215" s="54" t="s">
        <v>86</v>
      </c>
      <c r="F215" s="14"/>
      <c r="G215" s="20"/>
      <c r="H215" s="15"/>
      <c r="I215" s="15"/>
    </row>
    <row r="216" spans="1:9" s="3" customFormat="1" ht="31.5">
      <c r="A216" s="76" t="s">
        <v>75</v>
      </c>
      <c r="B216" s="19" t="s">
        <v>30</v>
      </c>
      <c r="C216" s="19" t="s">
        <v>6</v>
      </c>
      <c r="D216" s="19" t="s">
        <v>151</v>
      </c>
      <c r="E216" s="54" t="s">
        <v>77</v>
      </c>
      <c r="F216" s="14"/>
      <c r="G216" s="20">
        <v>185</v>
      </c>
      <c r="H216" s="15">
        <v>340</v>
      </c>
      <c r="I216" s="15">
        <v>350</v>
      </c>
    </row>
    <row r="217" spans="1:9" s="3" customFormat="1" ht="31.5" hidden="1">
      <c r="A217" s="76" t="s">
        <v>82</v>
      </c>
      <c r="B217" s="19" t="s">
        <v>30</v>
      </c>
      <c r="C217" s="19" t="s">
        <v>6</v>
      </c>
      <c r="D217" s="19" t="s">
        <v>151</v>
      </c>
      <c r="E217" s="54" t="s">
        <v>85</v>
      </c>
      <c r="F217" s="14"/>
      <c r="G217" s="20"/>
      <c r="H217" s="15"/>
      <c r="I217" s="15"/>
    </row>
    <row r="218" spans="1:9" s="3" customFormat="1" ht="15.75" hidden="1">
      <c r="A218" s="76" t="s">
        <v>212</v>
      </c>
      <c r="B218" s="19" t="s">
        <v>30</v>
      </c>
      <c r="C218" s="19" t="s">
        <v>6</v>
      </c>
      <c r="D218" s="19" t="s">
        <v>151</v>
      </c>
      <c r="E218" s="54" t="s">
        <v>210</v>
      </c>
      <c r="F218" s="14"/>
      <c r="G218" s="20"/>
      <c r="H218" s="15"/>
      <c r="I218" s="15"/>
    </row>
    <row r="219" spans="1:9" s="3" customFormat="1" ht="47.25">
      <c r="A219" s="45" t="s">
        <v>270</v>
      </c>
      <c r="B219" s="23" t="s">
        <v>30</v>
      </c>
      <c r="C219" s="23" t="s">
        <v>6</v>
      </c>
      <c r="D219" s="23" t="s">
        <v>152</v>
      </c>
      <c r="E219" s="23"/>
      <c r="F219" s="14">
        <f>F221</f>
        <v>42</v>
      </c>
      <c r="G219" s="15">
        <f>G220+G224+G228</f>
        <v>14268</v>
      </c>
      <c r="H219" s="15">
        <f>H220+H224+H228</f>
        <v>14390.9</v>
      </c>
      <c r="I219" s="15">
        <f>I220+I224+I228</f>
        <v>14703.1</v>
      </c>
    </row>
    <row r="220" spans="1:9" s="3" customFormat="1" ht="78.75">
      <c r="A220" s="45" t="s">
        <v>271</v>
      </c>
      <c r="B220" s="23" t="s">
        <v>30</v>
      </c>
      <c r="C220" s="23" t="s">
        <v>6</v>
      </c>
      <c r="D220" s="23" t="s">
        <v>240</v>
      </c>
      <c r="E220" s="23"/>
      <c r="F220" s="14"/>
      <c r="G220" s="15">
        <f>G221+G222+G223</f>
        <v>10959.2</v>
      </c>
      <c r="H220" s="15">
        <f>H221+H222+H223</f>
        <v>10959.2</v>
      </c>
      <c r="I220" s="15">
        <f>I221+I222+I223</f>
        <v>11084.3</v>
      </c>
    </row>
    <row r="221" spans="1:9" s="3" customFormat="1" ht="15.75">
      <c r="A221" s="65" t="s">
        <v>187</v>
      </c>
      <c r="B221" s="23" t="s">
        <v>30</v>
      </c>
      <c r="C221" s="23" t="s">
        <v>6</v>
      </c>
      <c r="D221" s="23" t="s">
        <v>240</v>
      </c>
      <c r="E221" s="23" t="s">
        <v>84</v>
      </c>
      <c r="F221" s="14">
        <v>42</v>
      </c>
      <c r="G221" s="15">
        <v>8417.2</v>
      </c>
      <c r="H221" s="15">
        <v>8417.2</v>
      </c>
      <c r="I221" s="15">
        <v>8513.3</v>
      </c>
    </row>
    <row r="222" spans="1:9" s="3" customFormat="1" ht="47.25" hidden="1">
      <c r="A222" s="65" t="s">
        <v>81</v>
      </c>
      <c r="B222" s="23" t="s">
        <v>30</v>
      </c>
      <c r="C222" s="23" t="s">
        <v>6</v>
      </c>
      <c r="D222" s="23" t="s">
        <v>240</v>
      </c>
      <c r="E222" s="23" t="s">
        <v>65</v>
      </c>
      <c r="F222" s="14"/>
      <c r="G222" s="15"/>
      <c r="H222" s="15"/>
      <c r="I222" s="15"/>
    </row>
    <row r="223" spans="1:9" s="3" customFormat="1" ht="61.5" customHeight="1">
      <c r="A223" s="39" t="s">
        <v>188</v>
      </c>
      <c r="B223" s="23" t="s">
        <v>30</v>
      </c>
      <c r="C223" s="23" t="s">
        <v>6</v>
      </c>
      <c r="D223" s="23" t="s">
        <v>240</v>
      </c>
      <c r="E223" s="23" t="s">
        <v>149</v>
      </c>
      <c r="F223" s="14"/>
      <c r="G223" s="15">
        <v>2542</v>
      </c>
      <c r="H223" s="15">
        <v>2542</v>
      </c>
      <c r="I223" s="15">
        <v>2571</v>
      </c>
    </row>
    <row r="224" spans="1:9" s="3" customFormat="1" ht="61.5" customHeight="1">
      <c r="A224" s="32" t="s">
        <v>272</v>
      </c>
      <c r="B224" s="23" t="s">
        <v>30</v>
      </c>
      <c r="C224" s="23" t="s">
        <v>6</v>
      </c>
      <c r="D224" s="23" t="s">
        <v>241</v>
      </c>
      <c r="E224" s="23"/>
      <c r="F224" s="14"/>
      <c r="G224" s="15">
        <f>G225+G226+G227</f>
        <v>3063.7999999999997</v>
      </c>
      <c r="H224" s="15">
        <f>H225+H226+H227</f>
        <v>3063.7999999999997</v>
      </c>
      <c r="I224" s="15">
        <f>I225+I226+I227</f>
        <v>3098.7</v>
      </c>
    </row>
    <row r="225" spans="1:9" s="3" customFormat="1" ht="15.75">
      <c r="A225" s="65" t="s">
        <v>187</v>
      </c>
      <c r="B225" s="23" t="s">
        <v>30</v>
      </c>
      <c r="C225" s="23" t="s">
        <v>6</v>
      </c>
      <c r="D225" s="23" t="s">
        <v>241</v>
      </c>
      <c r="E225" s="23" t="s">
        <v>84</v>
      </c>
      <c r="F225" s="14"/>
      <c r="G225" s="15">
        <v>2353.2</v>
      </c>
      <c r="H225" s="15">
        <v>2353.2</v>
      </c>
      <c r="I225" s="15">
        <v>2380</v>
      </c>
    </row>
    <row r="226" spans="1:9" s="3" customFormat="1" ht="47.25" hidden="1">
      <c r="A226" s="65" t="s">
        <v>81</v>
      </c>
      <c r="B226" s="23" t="s">
        <v>30</v>
      </c>
      <c r="C226" s="23" t="s">
        <v>6</v>
      </c>
      <c r="D226" s="23" t="s">
        <v>241</v>
      </c>
      <c r="E226" s="23" t="s">
        <v>65</v>
      </c>
      <c r="F226" s="14"/>
      <c r="G226" s="15"/>
      <c r="H226" s="15"/>
      <c r="I226" s="15"/>
    </row>
    <row r="227" spans="1:9" s="3" customFormat="1" ht="61.5" customHeight="1">
      <c r="A227" s="39" t="s">
        <v>188</v>
      </c>
      <c r="B227" s="23" t="s">
        <v>30</v>
      </c>
      <c r="C227" s="23" t="s">
        <v>6</v>
      </c>
      <c r="D227" s="23" t="s">
        <v>241</v>
      </c>
      <c r="E227" s="23" t="s">
        <v>149</v>
      </c>
      <c r="F227" s="14"/>
      <c r="G227" s="15">
        <v>710.6</v>
      </c>
      <c r="H227" s="15">
        <v>710.6</v>
      </c>
      <c r="I227" s="15">
        <v>718.7</v>
      </c>
    </row>
    <row r="228" spans="1:9" s="3" customFormat="1" ht="68.25" customHeight="1">
      <c r="A228" s="32" t="s">
        <v>273</v>
      </c>
      <c r="B228" s="23" t="s">
        <v>30</v>
      </c>
      <c r="C228" s="23" t="s">
        <v>6</v>
      </c>
      <c r="D228" s="23" t="s">
        <v>242</v>
      </c>
      <c r="E228" s="23"/>
      <c r="F228" s="14"/>
      <c r="G228" s="15">
        <f>G229</f>
        <v>245</v>
      </c>
      <c r="H228" s="15">
        <f>H229</f>
        <v>367.9</v>
      </c>
      <c r="I228" s="15">
        <f>I229</f>
        <v>520.1</v>
      </c>
    </row>
    <row r="229" spans="1:9" s="3" customFormat="1" ht="51" customHeight="1">
      <c r="A229" s="65" t="s">
        <v>74</v>
      </c>
      <c r="B229" s="23" t="s">
        <v>30</v>
      </c>
      <c r="C229" s="23" t="s">
        <v>6</v>
      </c>
      <c r="D229" s="23" t="s">
        <v>242</v>
      </c>
      <c r="E229" s="23" t="s">
        <v>73</v>
      </c>
      <c r="F229" s="14"/>
      <c r="G229" s="15">
        <v>245</v>
      </c>
      <c r="H229" s="15">
        <v>367.9</v>
      </c>
      <c r="I229" s="15">
        <v>520.1</v>
      </c>
    </row>
    <row r="230" spans="1:9" s="3" customFormat="1" ht="78.75" hidden="1">
      <c r="A230" s="65" t="s">
        <v>216</v>
      </c>
      <c r="B230" s="23" t="s">
        <v>30</v>
      </c>
      <c r="C230" s="23" t="s">
        <v>6</v>
      </c>
      <c r="D230" s="23" t="s">
        <v>236</v>
      </c>
      <c r="E230" s="23"/>
      <c r="F230" s="14"/>
      <c r="G230" s="15">
        <f>G231</f>
        <v>0</v>
      </c>
      <c r="H230" s="15">
        <f>H231</f>
        <v>0</v>
      </c>
      <c r="I230" s="15">
        <f>I231</f>
        <v>0</v>
      </c>
    </row>
    <row r="231" spans="1:9" s="3" customFormat="1" ht="61.5" customHeight="1" hidden="1">
      <c r="A231" s="65" t="s">
        <v>74</v>
      </c>
      <c r="B231" s="23" t="s">
        <v>30</v>
      </c>
      <c r="C231" s="23" t="s">
        <v>6</v>
      </c>
      <c r="D231" s="23" t="s">
        <v>236</v>
      </c>
      <c r="E231" s="23" t="s">
        <v>73</v>
      </c>
      <c r="F231" s="14"/>
      <c r="G231" s="15"/>
      <c r="H231" s="15"/>
      <c r="I231" s="15"/>
    </row>
    <row r="232" spans="1:9" s="3" customFormat="1" ht="53.25" customHeight="1">
      <c r="A232" s="37" t="s">
        <v>305</v>
      </c>
      <c r="B232" s="19" t="s">
        <v>30</v>
      </c>
      <c r="C232" s="19" t="s">
        <v>6</v>
      </c>
      <c r="D232" s="19" t="s">
        <v>155</v>
      </c>
      <c r="E232" s="19"/>
      <c r="F232" s="14"/>
      <c r="G232" s="15">
        <f>G235+G233</f>
        <v>4782</v>
      </c>
      <c r="H232" s="15">
        <f>H235+H233</f>
        <v>4782</v>
      </c>
      <c r="I232" s="15">
        <f>I235+I233</f>
        <v>4782</v>
      </c>
    </row>
    <row r="233" spans="1:9" s="3" customFormat="1" ht="53.25" customHeight="1">
      <c r="A233" s="40" t="s">
        <v>220</v>
      </c>
      <c r="B233" s="19" t="s">
        <v>30</v>
      </c>
      <c r="C233" s="19" t="s">
        <v>6</v>
      </c>
      <c r="D233" s="19" t="s">
        <v>156</v>
      </c>
      <c r="E233" s="19"/>
      <c r="F233" s="14"/>
      <c r="G233" s="15">
        <f>G234</f>
        <v>1110</v>
      </c>
      <c r="H233" s="15">
        <f>H234</f>
        <v>1110</v>
      </c>
      <c r="I233" s="15">
        <f>I234</f>
        <v>1110</v>
      </c>
    </row>
    <row r="234" spans="1:9" s="3" customFormat="1" ht="53.25" customHeight="1">
      <c r="A234" s="65" t="s">
        <v>74</v>
      </c>
      <c r="B234" s="19" t="s">
        <v>30</v>
      </c>
      <c r="C234" s="19" t="s">
        <v>6</v>
      </c>
      <c r="D234" s="19" t="s">
        <v>156</v>
      </c>
      <c r="E234" s="19" t="s">
        <v>73</v>
      </c>
      <c r="F234" s="14"/>
      <c r="G234" s="15">
        <v>1110</v>
      </c>
      <c r="H234" s="15">
        <v>1110</v>
      </c>
      <c r="I234" s="15">
        <v>1110</v>
      </c>
    </row>
    <row r="235" spans="1:9" s="3" customFormat="1" ht="78.75">
      <c r="A235" s="32" t="s">
        <v>274</v>
      </c>
      <c r="B235" s="19" t="s">
        <v>30</v>
      </c>
      <c r="C235" s="19" t="s">
        <v>6</v>
      </c>
      <c r="D235" s="19" t="s">
        <v>243</v>
      </c>
      <c r="E235" s="19"/>
      <c r="F235" s="14"/>
      <c r="G235" s="15">
        <f>G236+G239+G243</f>
        <v>3672</v>
      </c>
      <c r="H235" s="15">
        <f>H236+H239+H243</f>
        <v>3672</v>
      </c>
      <c r="I235" s="15">
        <f>I236+I239+I243</f>
        <v>3672</v>
      </c>
    </row>
    <row r="236" spans="1:9" s="3" customFormat="1" ht="110.25">
      <c r="A236" s="32" t="s">
        <v>275</v>
      </c>
      <c r="B236" s="19" t="s">
        <v>30</v>
      </c>
      <c r="C236" s="19" t="s">
        <v>6</v>
      </c>
      <c r="D236" s="19" t="s">
        <v>244</v>
      </c>
      <c r="E236" s="19"/>
      <c r="F236" s="14"/>
      <c r="G236" s="15">
        <f>G237+G238</f>
        <v>2728.9</v>
      </c>
      <c r="H236" s="15">
        <f>H237+H238</f>
        <v>2728.9</v>
      </c>
      <c r="I236" s="15">
        <f>I237+I238</f>
        <v>2728.9</v>
      </c>
    </row>
    <row r="237" spans="1:9" s="3" customFormat="1" ht="15.75">
      <c r="A237" s="65" t="s">
        <v>187</v>
      </c>
      <c r="B237" s="19" t="s">
        <v>30</v>
      </c>
      <c r="C237" s="19" t="s">
        <v>6</v>
      </c>
      <c r="D237" s="19" t="s">
        <v>244</v>
      </c>
      <c r="E237" s="19" t="s">
        <v>84</v>
      </c>
      <c r="F237" s="14"/>
      <c r="G237" s="15">
        <v>2095.9</v>
      </c>
      <c r="H237" s="15">
        <v>2095.9</v>
      </c>
      <c r="I237" s="15">
        <v>2095.9</v>
      </c>
    </row>
    <row r="238" spans="1:9" s="3" customFormat="1" ht="63">
      <c r="A238" s="88" t="s">
        <v>188</v>
      </c>
      <c r="B238" s="19" t="s">
        <v>30</v>
      </c>
      <c r="C238" s="19" t="s">
        <v>6</v>
      </c>
      <c r="D238" s="19" t="s">
        <v>244</v>
      </c>
      <c r="E238" s="19" t="s">
        <v>149</v>
      </c>
      <c r="F238" s="14"/>
      <c r="G238" s="15">
        <v>633</v>
      </c>
      <c r="H238" s="15">
        <v>633</v>
      </c>
      <c r="I238" s="15">
        <v>633</v>
      </c>
    </row>
    <row r="239" spans="1:9" s="3" customFormat="1" ht="110.25">
      <c r="A239" s="38" t="s">
        <v>276</v>
      </c>
      <c r="B239" s="19" t="s">
        <v>30</v>
      </c>
      <c r="C239" s="19" t="s">
        <v>6</v>
      </c>
      <c r="D239" s="19" t="s">
        <v>245</v>
      </c>
      <c r="E239" s="23"/>
      <c r="F239" s="14"/>
      <c r="G239" s="15">
        <f>G240+G242+G241</f>
        <v>917.0999999999999</v>
      </c>
      <c r="H239" s="15">
        <f>H240+H242+H241</f>
        <v>917.0999999999999</v>
      </c>
      <c r="I239" s="15">
        <f>I240+I242+I241</f>
        <v>917.0999999999999</v>
      </c>
    </row>
    <row r="240" spans="1:9" s="3" customFormat="1" ht="15.75">
      <c r="A240" s="65" t="s">
        <v>187</v>
      </c>
      <c r="B240" s="19" t="s">
        <v>30</v>
      </c>
      <c r="C240" s="19" t="s">
        <v>6</v>
      </c>
      <c r="D240" s="19" t="s">
        <v>245</v>
      </c>
      <c r="E240" s="19" t="s">
        <v>84</v>
      </c>
      <c r="F240" s="14"/>
      <c r="G240" s="15">
        <v>704.4</v>
      </c>
      <c r="H240" s="15">
        <v>704.4</v>
      </c>
      <c r="I240" s="15">
        <v>704.4</v>
      </c>
    </row>
    <row r="241" spans="1:9" s="3" customFormat="1" ht="47.25" hidden="1">
      <c r="A241" s="40" t="s">
        <v>81</v>
      </c>
      <c r="B241" s="19" t="s">
        <v>30</v>
      </c>
      <c r="C241" s="19" t="s">
        <v>6</v>
      </c>
      <c r="D241" s="19" t="s">
        <v>245</v>
      </c>
      <c r="E241" s="19" t="s">
        <v>65</v>
      </c>
      <c r="F241" s="14"/>
      <c r="G241" s="15"/>
      <c r="H241" s="15"/>
      <c r="I241" s="15"/>
    </row>
    <row r="242" spans="1:9" s="3" customFormat="1" ht="63">
      <c r="A242" s="88" t="s">
        <v>188</v>
      </c>
      <c r="B242" s="19" t="s">
        <v>30</v>
      </c>
      <c r="C242" s="19" t="s">
        <v>6</v>
      </c>
      <c r="D242" s="19" t="s">
        <v>245</v>
      </c>
      <c r="E242" s="19" t="s">
        <v>149</v>
      </c>
      <c r="F242" s="14"/>
      <c r="G242" s="15">
        <v>212.7</v>
      </c>
      <c r="H242" s="15">
        <v>212.7</v>
      </c>
      <c r="I242" s="15">
        <v>212.7</v>
      </c>
    </row>
    <row r="243" spans="1:9" s="3" customFormat="1" ht="99" customHeight="1">
      <c r="A243" s="38" t="s">
        <v>277</v>
      </c>
      <c r="B243" s="19" t="s">
        <v>30</v>
      </c>
      <c r="C243" s="19" t="s">
        <v>6</v>
      </c>
      <c r="D243" s="19" t="s">
        <v>252</v>
      </c>
      <c r="E243" s="19"/>
      <c r="F243" s="14"/>
      <c r="G243" s="15">
        <f>G244</f>
        <v>26</v>
      </c>
      <c r="H243" s="15">
        <f>H244</f>
        <v>26</v>
      </c>
      <c r="I243" s="15">
        <f>I244</f>
        <v>26</v>
      </c>
    </row>
    <row r="244" spans="1:9" s="3" customFormat="1" ht="47.25">
      <c r="A244" s="40" t="s">
        <v>74</v>
      </c>
      <c r="B244" s="19" t="s">
        <v>30</v>
      </c>
      <c r="C244" s="19" t="s">
        <v>6</v>
      </c>
      <c r="D244" s="19" t="s">
        <v>252</v>
      </c>
      <c r="E244" s="19" t="s">
        <v>73</v>
      </c>
      <c r="F244" s="14"/>
      <c r="G244" s="15">
        <v>26</v>
      </c>
      <c r="H244" s="15">
        <v>26</v>
      </c>
      <c r="I244" s="15">
        <v>26</v>
      </c>
    </row>
    <row r="245" spans="1:9" s="3" customFormat="1" ht="31.5" hidden="1">
      <c r="A245" s="39" t="s">
        <v>76</v>
      </c>
      <c r="B245" s="19" t="s">
        <v>30</v>
      </c>
      <c r="C245" s="19" t="s">
        <v>6</v>
      </c>
      <c r="D245" s="19" t="s">
        <v>119</v>
      </c>
      <c r="E245" s="19"/>
      <c r="F245" s="14" t="e">
        <f>#REF!</f>
        <v>#REF!</v>
      </c>
      <c r="G245" s="15">
        <f>G246</f>
        <v>0</v>
      </c>
      <c r="H245" s="15">
        <f>H246</f>
        <v>0</v>
      </c>
      <c r="I245" s="15">
        <f>I246</f>
        <v>0</v>
      </c>
    </row>
    <row r="246" spans="1:9" s="3" customFormat="1" ht="81" customHeight="1" hidden="1">
      <c r="A246" s="50" t="s">
        <v>278</v>
      </c>
      <c r="B246" s="19" t="s">
        <v>30</v>
      </c>
      <c r="C246" s="19" t="s">
        <v>6</v>
      </c>
      <c r="D246" s="19" t="s">
        <v>202</v>
      </c>
      <c r="E246" s="19"/>
      <c r="F246" s="14"/>
      <c r="G246" s="15">
        <f>G247+G248</f>
        <v>0</v>
      </c>
      <c r="H246" s="15">
        <f>H247+H248</f>
        <v>0</v>
      </c>
      <c r="I246" s="15">
        <f>I247+I248</f>
        <v>0</v>
      </c>
    </row>
    <row r="247" spans="1:9" s="3" customFormat="1" ht="15.75" hidden="1">
      <c r="A247" s="65" t="s">
        <v>187</v>
      </c>
      <c r="B247" s="19" t="s">
        <v>30</v>
      </c>
      <c r="C247" s="19" t="s">
        <v>6</v>
      </c>
      <c r="D247" s="19" t="s">
        <v>202</v>
      </c>
      <c r="E247" s="19" t="s">
        <v>84</v>
      </c>
      <c r="F247" s="14"/>
      <c r="G247" s="15"/>
      <c r="H247" s="15"/>
      <c r="I247" s="15"/>
    </row>
    <row r="248" spans="1:9" s="3" customFormat="1" ht="63" hidden="1">
      <c r="A248" s="39" t="s">
        <v>188</v>
      </c>
      <c r="B248" s="19" t="s">
        <v>30</v>
      </c>
      <c r="C248" s="19" t="s">
        <v>6</v>
      </c>
      <c r="D248" s="19" t="s">
        <v>202</v>
      </c>
      <c r="E248" s="19" t="s">
        <v>149</v>
      </c>
      <c r="F248" s="14"/>
      <c r="G248" s="15"/>
      <c r="H248" s="15"/>
      <c r="I248" s="15"/>
    </row>
    <row r="249" spans="1:9" s="53" customFormat="1" ht="15.75">
      <c r="A249" s="34" t="s">
        <v>32</v>
      </c>
      <c r="B249" s="9" t="s">
        <v>30</v>
      </c>
      <c r="C249" s="9" t="s">
        <v>7</v>
      </c>
      <c r="D249" s="9"/>
      <c r="E249" s="9"/>
      <c r="F249" s="11" t="e">
        <f>F255+F304+#REF!+#REF!</f>
        <v>#REF!</v>
      </c>
      <c r="G249" s="12">
        <f>G255+G279+G250</f>
        <v>108063.5</v>
      </c>
      <c r="H249" s="12">
        <f>H255+H279+H250</f>
        <v>109031.09999999999</v>
      </c>
      <c r="I249" s="12">
        <f>I255+I279+I250</f>
        <v>110053.7</v>
      </c>
    </row>
    <row r="250" spans="1:9" s="53" customFormat="1" ht="47.25" hidden="1">
      <c r="A250" s="81" t="s">
        <v>306</v>
      </c>
      <c r="B250" s="23" t="s">
        <v>30</v>
      </c>
      <c r="C250" s="23" t="s">
        <v>7</v>
      </c>
      <c r="D250" s="23" t="s">
        <v>182</v>
      </c>
      <c r="E250" s="23"/>
      <c r="F250" s="25"/>
      <c r="G250" s="26">
        <f aca="true" t="shared" si="16" ref="G250:I252">G251</f>
        <v>0</v>
      </c>
      <c r="H250" s="26">
        <f t="shared" si="16"/>
        <v>0</v>
      </c>
      <c r="I250" s="26">
        <f t="shared" si="16"/>
        <v>0</v>
      </c>
    </row>
    <row r="251" spans="1:9" s="53" customFormat="1" ht="99.75" customHeight="1" hidden="1">
      <c r="A251" s="40" t="s">
        <v>258</v>
      </c>
      <c r="B251" s="19" t="s">
        <v>30</v>
      </c>
      <c r="C251" s="19" t="s">
        <v>7</v>
      </c>
      <c r="D251" s="23" t="s">
        <v>256</v>
      </c>
      <c r="E251" s="23"/>
      <c r="F251" s="25"/>
      <c r="G251" s="26">
        <f t="shared" si="16"/>
        <v>0</v>
      </c>
      <c r="H251" s="26">
        <f t="shared" si="16"/>
        <v>0</v>
      </c>
      <c r="I251" s="26">
        <f t="shared" si="16"/>
        <v>0</v>
      </c>
    </row>
    <row r="252" spans="1:9" s="53" customFormat="1" ht="78.75" hidden="1">
      <c r="A252" s="40" t="s">
        <v>259</v>
      </c>
      <c r="B252" s="19" t="s">
        <v>30</v>
      </c>
      <c r="C252" s="19" t="s">
        <v>7</v>
      </c>
      <c r="D252" s="23" t="s">
        <v>257</v>
      </c>
      <c r="E252" s="23"/>
      <c r="F252" s="25"/>
      <c r="G252" s="26">
        <f>G253</f>
        <v>0</v>
      </c>
      <c r="H252" s="26">
        <f t="shared" si="16"/>
        <v>0</v>
      </c>
      <c r="I252" s="26">
        <f t="shared" si="16"/>
        <v>0</v>
      </c>
    </row>
    <row r="253" spans="1:9" s="53" customFormat="1" ht="66.75" customHeight="1" hidden="1">
      <c r="A253" s="40" t="s">
        <v>279</v>
      </c>
      <c r="B253" s="19" t="s">
        <v>30</v>
      </c>
      <c r="C253" s="19" t="s">
        <v>7</v>
      </c>
      <c r="D253" s="23" t="s">
        <v>260</v>
      </c>
      <c r="E253" s="23"/>
      <c r="F253" s="25"/>
      <c r="G253" s="26">
        <f>G254</f>
        <v>0</v>
      </c>
      <c r="H253" s="26">
        <f>H254</f>
        <v>0</v>
      </c>
      <c r="I253" s="26">
        <f>I254</f>
        <v>0</v>
      </c>
    </row>
    <row r="254" spans="1:9" s="53" customFormat="1" ht="47.25" hidden="1">
      <c r="A254" s="40" t="s">
        <v>74</v>
      </c>
      <c r="B254" s="19" t="s">
        <v>30</v>
      </c>
      <c r="C254" s="19" t="s">
        <v>7</v>
      </c>
      <c r="D254" s="23" t="s">
        <v>260</v>
      </c>
      <c r="E254" s="23" t="s">
        <v>73</v>
      </c>
      <c r="F254" s="25"/>
      <c r="G254" s="26"/>
      <c r="H254" s="26"/>
      <c r="I254" s="26"/>
    </row>
    <row r="255" spans="1:9" s="3" customFormat="1" ht="47.25">
      <c r="A255" s="59" t="s">
        <v>305</v>
      </c>
      <c r="B255" s="19" t="s">
        <v>30</v>
      </c>
      <c r="C255" s="19" t="s">
        <v>7</v>
      </c>
      <c r="D255" s="19" t="s">
        <v>155</v>
      </c>
      <c r="E255" s="19"/>
      <c r="F255" s="14">
        <f>F262</f>
        <v>47835</v>
      </c>
      <c r="G255" s="15">
        <f>G256+G265+G277</f>
        <v>102773.7</v>
      </c>
      <c r="H255" s="15">
        <f>H256+H265+H277</f>
        <v>105053.09999999999</v>
      </c>
      <c r="I255" s="15">
        <f>I256+I265+I277</f>
        <v>106075.7</v>
      </c>
    </row>
    <row r="256" spans="1:9" s="3" customFormat="1" ht="31.5">
      <c r="A256" s="40" t="s">
        <v>220</v>
      </c>
      <c r="B256" s="19" t="s">
        <v>30</v>
      </c>
      <c r="C256" s="19" t="s">
        <v>7</v>
      </c>
      <c r="D256" s="19" t="s">
        <v>156</v>
      </c>
      <c r="E256" s="19"/>
      <c r="F256" s="14">
        <f>F258</f>
        <v>47835</v>
      </c>
      <c r="G256" s="15">
        <f>G258+G260+G262+G263+G261+G257+G259+G264</f>
        <v>18265</v>
      </c>
      <c r="H256" s="15">
        <f>H258+H260+H262+H263+H261+H257+H259+H264</f>
        <v>18870</v>
      </c>
      <c r="I256" s="15">
        <f>I258+I260+I262+I263+I261+I257+I259+I264</f>
        <v>19070</v>
      </c>
    </row>
    <row r="257" spans="1:9" s="3" customFormat="1" ht="15.75" hidden="1">
      <c r="A257" s="32" t="s">
        <v>187</v>
      </c>
      <c r="B257" s="19" t="s">
        <v>30</v>
      </c>
      <c r="C257" s="19" t="s">
        <v>7</v>
      </c>
      <c r="D257" s="19" t="s">
        <v>156</v>
      </c>
      <c r="E257" s="19" t="s">
        <v>84</v>
      </c>
      <c r="F257" s="14"/>
      <c r="G257" s="15"/>
      <c r="H257" s="15"/>
      <c r="I257" s="15"/>
    </row>
    <row r="258" spans="1:9" s="3" customFormat="1" ht="47.25">
      <c r="A258" s="40" t="s">
        <v>81</v>
      </c>
      <c r="B258" s="19" t="s">
        <v>30</v>
      </c>
      <c r="C258" s="19" t="s">
        <v>7</v>
      </c>
      <c r="D258" s="19" t="s">
        <v>156</v>
      </c>
      <c r="E258" s="19" t="s">
        <v>65</v>
      </c>
      <c r="F258" s="14">
        <f>46925+710+200</f>
        <v>47835</v>
      </c>
      <c r="G258" s="15">
        <v>175</v>
      </c>
      <c r="H258" s="15">
        <v>180</v>
      </c>
      <c r="I258" s="15">
        <v>180</v>
      </c>
    </row>
    <row r="259" spans="1:9" s="3" customFormat="1" ht="63" hidden="1">
      <c r="A259" s="65" t="s">
        <v>215</v>
      </c>
      <c r="B259" s="19" t="s">
        <v>30</v>
      </c>
      <c r="C259" s="19" t="s">
        <v>7</v>
      </c>
      <c r="D259" s="19" t="s">
        <v>156</v>
      </c>
      <c r="E259" s="19" t="s">
        <v>214</v>
      </c>
      <c r="F259" s="14"/>
      <c r="G259" s="15"/>
      <c r="H259" s="15"/>
      <c r="I259" s="15"/>
    </row>
    <row r="260" spans="1:9" s="3" customFormat="1" ht="47.25">
      <c r="A260" s="40" t="s">
        <v>74</v>
      </c>
      <c r="B260" s="19" t="s">
        <v>30</v>
      </c>
      <c r="C260" s="19" t="s">
        <v>7</v>
      </c>
      <c r="D260" s="19" t="s">
        <v>156</v>
      </c>
      <c r="E260" s="19" t="s">
        <v>73</v>
      </c>
      <c r="F260" s="14">
        <f>F262</f>
        <v>47835</v>
      </c>
      <c r="G260" s="20">
        <f>18200-1110</f>
        <v>17090</v>
      </c>
      <c r="H260" s="20">
        <f>18800-1110</f>
        <v>17690</v>
      </c>
      <c r="I260" s="20">
        <f>19000-1110</f>
        <v>17890</v>
      </c>
    </row>
    <row r="261" spans="1:9" s="3" customFormat="1" ht="47.25" hidden="1">
      <c r="A261" s="76" t="s">
        <v>227</v>
      </c>
      <c r="B261" s="19" t="s">
        <v>30</v>
      </c>
      <c r="C261" s="19" t="s">
        <v>7</v>
      </c>
      <c r="D261" s="19" t="s">
        <v>156</v>
      </c>
      <c r="E261" s="19" t="s">
        <v>86</v>
      </c>
      <c r="F261" s="14"/>
      <c r="G261" s="20"/>
      <c r="H261" s="20"/>
      <c r="I261" s="20"/>
    </row>
    <row r="262" spans="1:9" s="3" customFormat="1" ht="31.5">
      <c r="A262" s="40" t="s">
        <v>75</v>
      </c>
      <c r="B262" s="19" t="s">
        <v>30</v>
      </c>
      <c r="C262" s="19" t="s">
        <v>7</v>
      </c>
      <c r="D262" s="19" t="s">
        <v>156</v>
      </c>
      <c r="E262" s="19" t="s">
        <v>77</v>
      </c>
      <c r="F262" s="14">
        <f>46925+710+200</f>
        <v>47835</v>
      </c>
      <c r="G262" s="20">
        <v>1000</v>
      </c>
      <c r="H262" s="20">
        <v>1000</v>
      </c>
      <c r="I262" s="20">
        <v>1000</v>
      </c>
    </row>
    <row r="263" spans="1:9" s="3" customFormat="1" ht="31.5" hidden="1">
      <c r="A263" s="45" t="s">
        <v>82</v>
      </c>
      <c r="B263" s="19" t="s">
        <v>30</v>
      </c>
      <c r="C263" s="19" t="s">
        <v>7</v>
      </c>
      <c r="D263" s="19" t="s">
        <v>156</v>
      </c>
      <c r="E263" s="54" t="s">
        <v>85</v>
      </c>
      <c r="F263" s="14"/>
      <c r="G263" s="20"/>
      <c r="H263" s="20"/>
      <c r="I263" s="20"/>
    </row>
    <row r="264" spans="1:9" s="3" customFormat="1" ht="15.75" hidden="1">
      <c r="A264" s="76" t="s">
        <v>212</v>
      </c>
      <c r="B264" s="19" t="s">
        <v>30</v>
      </c>
      <c r="C264" s="19" t="s">
        <v>7</v>
      </c>
      <c r="D264" s="19" t="s">
        <v>156</v>
      </c>
      <c r="E264" s="54" t="s">
        <v>210</v>
      </c>
      <c r="F264" s="14"/>
      <c r="G264" s="20"/>
      <c r="H264" s="20"/>
      <c r="I264" s="20"/>
    </row>
    <row r="265" spans="1:9" s="3" customFormat="1" ht="47.25">
      <c r="A265" s="45" t="s">
        <v>280</v>
      </c>
      <c r="B265" s="23" t="s">
        <v>30</v>
      </c>
      <c r="C265" s="23" t="s">
        <v>7</v>
      </c>
      <c r="D265" s="23" t="s">
        <v>157</v>
      </c>
      <c r="E265" s="23"/>
      <c r="F265" s="14">
        <f>F280</f>
        <v>0</v>
      </c>
      <c r="G265" s="15">
        <f>G266+G270+G274</f>
        <v>84508.7</v>
      </c>
      <c r="H265" s="15">
        <f>H266+H270+H274</f>
        <v>86183.09999999999</v>
      </c>
      <c r="I265" s="15">
        <f>I266+I270+I274</f>
        <v>87005.7</v>
      </c>
    </row>
    <row r="266" spans="1:9" s="3" customFormat="1" ht="78.75">
      <c r="A266" s="45" t="s">
        <v>281</v>
      </c>
      <c r="B266" s="23" t="s">
        <v>30</v>
      </c>
      <c r="C266" s="23" t="s">
        <v>7</v>
      </c>
      <c r="D266" s="23" t="s">
        <v>246</v>
      </c>
      <c r="E266" s="23"/>
      <c r="F266" s="14"/>
      <c r="G266" s="15">
        <f>G267+G268+G269</f>
        <v>62731.4</v>
      </c>
      <c r="H266" s="15">
        <f>H267+H268+H269</f>
        <v>62731.4</v>
      </c>
      <c r="I266" s="15">
        <f>I267+I268+I269</f>
        <v>63142.7</v>
      </c>
    </row>
    <row r="267" spans="1:9" s="3" customFormat="1" ht="15.75">
      <c r="A267" s="32" t="s">
        <v>187</v>
      </c>
      <c r="B267" s="23" t="s">
        <v>30</v>
      </c>
      <c r="C267" s="23" t="s">
        <v>7</v>
      </c>
      <c r="D267" s="23" t="s">
        <v>246</v>
      </c>
      <c r="E267" s="23" t="s">
        <v>84</v>
      </c>
      <c r="F267" s="14"/>
      <c r="G267" s="26">
        <v>48180.8</v>
      </c>
      <c r="H267" s="26">
        <v>48180.8</v>
      </c>
      <c r="I267" s="26">
        <v>48496.7</v>
      </c>
    </row>
    <row r="268" spans="1:9" s="3" customFormat="1" ht="47.25" hidden="1">
      <c r="A268" s="32" t="s">
        <v>81</v>
      </c>
      <c r="B268" s="23" t="s">
        <v>30</v>
      </c>
      <c r="C268" s="23" t="s">
        <v>7</v>
      </c>
      <c r="D268" s="23" t="s">
        <v>246</v>
      </c>
      <c r="E268" s="23" t="s">
        <v>65</v>
      </c>
      <c r="F268" s="14"/>
      <c r="G268" s="26"/>
      <c r="H268" s="15"/>
      <c r="I268" s="15"/>
    </row>
    <row r="269" spans="1:9" s="3" customFormat="1" ht="63">
      <c r="A269" s="39" t="s">
        <v>188</v>
      </c>
      <c r="B269" s="23" t="s">
        <v>30</v>
      </c>
      <c r="C269" s="23" t="s">
        <v>7</v>
      </c>
      <c r="D269" s="23" t="s">
        <v>246</v>
      </c>
      <c r="E269" s="23" t="s">
        <v>149</v>
      </c>
      <c r="F269" s="14"/>
      <c r="G269" s="26">
        <v>14550.6</v>
      </c>
      <c r="H269" s="15">
        <v>14550.6</v>
      </c>
      <c r="I269" s="15">
        <v>14646</v>
      </c>
    </row>
    <row r="270" spans="1:9" s="3" customFormat="1" ht="78.75">
      <c r="A270" s="38" t="s">
        <v>282</v>
      </c>
      <c r="B270" s="23" t="s">
        <v>30</v>
      </c>
      <c r="C270" s="23" t="s">
        <v>7</v>
      </c>
      <c r="D270" s="23" t="s">
        <v>247</v>
      </c>
      <c r="E270" s="23"/>
      <c r="F270" s="14"/>
      <c r="G270" s="26">
        <f>G271+G272+G273</f>
        <v>17693.5</v>
      </c>
      <c r="H270" s="26">
        <f>H271+H272+H273</f>
        <v>17693.5</v>
      </c>
      <c r="I270" s="26">
        <f>I271+I272+I273</f>
        <v>17809.5</v>
      </c>
    </row>
    <row r="271" spans="1:9" s="3" customFormat="1" ht="15.75">
      <c r="A271" s="32" t="s">
        <v>187</v>
      </c>
      <c r="B271" s="23" t="s">
        <v>30</v>
      </c>
      <c r="C271" s="23" t="s">
        <v>7</v>
      </c>
      <c r="D271" s="23" t="s">
        <v>247</v>
      </c>
      <c r="E271" s="23" t="s">
        <v>84</v>
      </c>
      <c r="F271" s="14"/>
      <c r="G271" s="26">
        <v>13589.5</v>
      </c>
      <c r="H271" s="15">
        <v>13589.5</v>
      </c>
      <c r="I271" s="15">
        <v>13678.6</v>
      </c>
    </row>
    <row r="272" spans="1:9" s="3" customFormat="1" ht="47.25" hidden="1">
      <c r="A272" s="32" t="s">
        <v>81</v>
      </c>
      <c r="B272" s="23" t="s">
        <v>30</v>
      </c>
      <c r="C272" s="23" t="s">
        <v>7</v>
      </c>
      <c r="D272" s="23" t="s">
        <v>247</v>
      </c>
      <c r="E272" s="23" t="s">
        <v>65</v>
      </c>
      <c r="F272" s="14"/>
      <c r="G272" s="26"/>
      <c r="H272" s="15"/>
      <c r="I272" s="15"/>
    </row>
    <row r="273" spans="1:9" s="3" customFormat="1" ht="63">
      <c r="A273" s="39" t="s">
        <v>188</v>
      </c>
      <c r="B273" s="23" t="s">
        <v>30</v>
      </c>
      <c r="C273" s="23" t="s">
        <v>7</v>
      </c>
      <c r="D273" s="23" t="s">
        <v>247</v>
      </c>
      <c r="E273" s="23" t="s">
        <v>149</v>
      </c>
      <c r="F273" s="14"/>
      <c r="G273" s="26">
        <v>4104</v>
      </c>
      <c r="H273" s="15">
        <v>4104</v>
      </c>
      <c r="I273" s="15">
        <v>4130.9</v>
      </c>
    </row>
    <row r="274" spans="1:9" s="3" customFormat="1" ht="63.75" customHeight="1">
      <c r="A274" s="38" t="s">
        <v>283</v>
      </c>
      <c r="B274" s="23" t="s">
        <v>30</v>
      </c>
      <c r="C274" s="23" t="s">
        <v>7</v>
      </c>
      <c r="D274" s="23" t="s">
        <v>248</v>
      </c>
      <c r="E274" s="23"/>
      <c r="F274" s="14"/>
      <c r="G274" s="26">
        <f>G275</f>
        <v>4083.8</v>
      </c>
      <c r="H274" s="26">
        <f>H275</f>
        <v>5758.2</v>
      </c>
      <c r="I274" s="26">
        <f>I275</f>
        <v>6053.5</v>
      </c>
    </row>
    <row r="275" spans="1:9" s="3" customFormat="1" ht="47.25">
      <c r="A275" s="40" t="s">
        <v>74</v>
      </c>
      <c r="B275" s="23" t="s">
        <v>30</v>
      </c>
      <c r="C275" s="23" t="s">
        <v>7</v>
      </c>
      <c r="D275" s="23" t="s">
        <v>248</v>
      </c>
      <c r="E275" s="23" t="s">
        <v>73</v>
      </c>
      <c r="F275" s="14"/>
      <c r="G275" s="26">
        <v>4083.8</v>
      </c>
      <c r="H275" s="26">
        <v>5758.2</v>
      </c>
      <c r="I275" s="26">
        <v>6053.5</v>
      </c>
    </row>
    <row r="276" spans="1:9" s="3" customFormat="1" ht="31.5" hidden="1">
      <c r="A276" s="50" t="s">
        <v>82</v>
      </c>
      <c r="B276" s="23" t="s">
        <v>30</v>
      </c>
      <c r="C276" s="23" t="s">
        <v>7</v>
      </c>
      <c r="D276" s="23" t="s">
        <v>157</v>
      </c>
      <c r="E276" s="23" t="s">
        <v>85</v>
      </c>
      <c r="F276" s="14">
        <f>F280</f>
        <v>0</v>
      </c>
      <c r="G276" s="26"/>
      <c r="H276" s="26"/>
      <c r="I276" s="26"/>
    </row>
    <row r="277" spans="1:9" s="3" customFormat="1" ht="65.25" customHeight="1" hidden="1">
      <c r="A277" s="65" t="s">
        <v>284</v>
      </c>
      <c r="B277" s="23" t="s">
        <v>30</v>
      </c>
      <c r="C277" s="23" t="s">
        <v>7</v>
      </c>
      <c r="D277" s="23" t="s">
        <v>318</v>
      </c>
      <c r="E277" s="23"/>
      <c r="F277" s="14"/>
      <c r="G277" s="26">
        <f>G278</f>
        <v>0</v>
      </c>
      <c r="H277" s="26">
        <f>H278</f>
        <v>0</v>
      </c>
      <c r="I277" s="26">
        <f>I278</f>
        <v>0</v>
      </c>
    </row>
    <row r="278" spans="1:9" s="3" customFormat="1" ht="47.25" hidden="1">
      <c r="A278" s="40" t="s">
        <v>74</v>
      </c>
      <c r="B278" s="23" t="s">
        <v>30</v>
      </c>
      <c r="C278" s="23" t="s">
        <v>7</v>
      </c>
      <c r="D278" s="23" t="s">
        <v>318</v>
      </c>
      <c r="E278" s="23" t="s">
        <v>73</v>
      </c>
      <c r="F278" s="14"/>
      <c r="G278" s="26"/>
      <c r="H278" s="26"/>
      <c r="I278" s="26"/>
    </row>
    <row r="279" spans="1:9" s="3" customFormat="1" ht="31.5">
      <c r="A279" s="39" t="s">
        <v>76</v>
      </c>
      <c r="B279" s="19" t="s">
        <v>30</v>
      </c>
      <c r="C279" s="19" t="s">
        <v>7</v>
      </c>
      <c r="D279" s="19" t="s">
        <v>119</v>
      </c>
      <c r="E279" s="54"/>
      <c r="F279" s="14"/>
      <c r="G279" s="15">
        <f>G284+G282+G280</f>
        <v>5289.8</v>
      </c>
      <c r="H279" s="15">
        <f>H284+H282+H280</f>
        <v>3978</v>
      </c>
      <c r="I279" s="15">
        <f>I284+I282+I280</f>
        <v>3978</v>
      </c>
    </row>
    <row r="280" spans="1:9" s="3" customFormat="1" ht="63" customHeight="1">
      <c r="A280" s="45" t="s">
        <v>285</v>
      </c>
      <c r="B280" s="23" t="s">
        <v>30</v>
      </c>
      <c r="C280" s="23" t="s">
        <v>7</v>
      </c>
      <c r="D280" s="23" t="s">
        <v>160</v>
      </c>
      <c r="E280" s="23"/>
      <c r="F280" s="14"/>
      <c r="G280" s="15">
        <f>G281</f>
        <v>3978</v>
      </c>
      <c r="H280" s="15">
        <f>H281</f>
        <v>3978</v>
      </c>
      <c r="I280" s="15">
        <f>I281</f>
        <v>3978</v>
      </c>
    </row>
    <row r="281" spans="1:9" s="3" customFormat="1" ht="47.25">
      <c r="A281" s="32" t="s">
        <v>224</v>
      </c>
      <c r="B281" s="23" t="s">
        <v>30</v>
      </c>
      <c r="C281" s="23" t="s">
        <v>7</v>
      </c>
      <c r="D281" s="23" t="s">
        <v>160</v>
      </c>
      <c r="E281" s="23" t="s">
        <v>225</v>
      </c>
      <c r="F281" s="14"/>
      <c r="G281" s="15">
        <v>3978</v>
      </c>
      <c r="H281" s="15">
        <v>3978</v>
      </c>
      <c r="I281" s="15">
        <v>3978</v>
      </c>
    </row>
    <row r="282" spans="1:9" s="3" customFormat="1" ht="99" customHeight="1">
      <c r="A282" s="67" t="s">
        <v>191</v>
      </c>
      <c r="B282" s="19" t="s">
        <v>30</v>
      </c>
      <c r="C282" s="19" t="s">
        <v>7</v>
      </c>
      <c r="D282" s="19" t="s">
        <v>161</v>
      </c>
      <c r="E282" s="19"/>
      <c r="F282" s="14"/>
      <c r="G282" s="15">
        <f>G283</f>
        <v>1311.8</v>
      </c>
      <c r="H282" s="15">
        <f>H283</f>
        <v>0</v>
      </c>
      <c r="I282" s="15">
        <f>I283</f>
        <v>0</v>
      </c>
    </row>
    <row r="283" spans="1:9" s="3" customFormat="1" ht="15.75">
      <c r="A283" s="67" t="s">
        <v>60</v>
      </c>
      <c r="B283" s="19" t="s">
        <v>30</v>
      </c>
      <c r="C283" s="19" t="s">
        <v>7</v>
      </c>
      <c r="D283" s="19" t="s">
        <v>161</v>
      </c>
      <c r="E283" s="19" t="s">
        <v>92</v>
      </c>
      <c r="F283" s="14"/>
      <c r="G283" s="15">
        <v>1311.8</v>
      </c>
      <c r="H283" s="15"/>
      <c r="I283" s="15"/>
    </row>
    <row r="284" spans="1:9" s="3" customFormat="1" ht="104.25" customHeight="1" hidden="1">
      <c r="A284" s="50" t="s">
        <v>203</v>
      </c>
      <c r="B284" s="19" t="s">
        <v>30</v>
      </c>
      <c r="C284" s="19" t="s">
        <v>7</v>
      </c>
      <c r="D284" s="19" t="s">
        <v>202</v>
      </c>
      <c r="E284" s="19"/>
      <c r="F284" s="14"/>
      <c r="G284" s="15">
        <f>G285+G286</f>
        <v>0</v>
      </c>
      <c r="H284" s="15">
        <f>H285+H286</f>
        <v>0</v>
      </c>
      <c r="I284" s="15">
        <f>I285+I286</f>
        <v>0</v>
      </c>
    </row>
    <row r="285" spans="1:9" s="3" customFormat="1" ht="15.75" hidden="1">
      <c r="A285" s="50" t="s">
        <v>187</v>
      </c>
      <c r="B285" s="19" t="s">
        <v>30</v>
      </c>
      <c r="C285" s="19" t="s">
        <v>7</v>
      </c>
      <c r="D285" s="19" t="s">
        <v>202</v>
      </c>
      <c r="E285" s="19" t="s">
        <v>84</v>
      </c>
      <c r="F285" s="14"/>
      <c r="G285" s="15"/>
      <c r="H285" s="15"/>
      <c r="I285" s="15"/>
    </row>
    <row r="286" spans="1:9" s="3" customFormat="1" ht="63" hidden="1">
      <c r="A286" s="39" t="s">
        <v>188</v>
      </c>
      <c r="B286" s="19" t="s">
        <v>30</v>
      </c>
      <c r="C286" s="19" t="s">
        <v>7</v>
      </c>
      <c r="D286" s="19" t="s">
        <v>202</v>
      </c>
      <c r="E286" s="19" t="s">
        <v>149</v>
      </c>
      <c r="F286" s="14"/>
      <c r="G286" s="15"/>
      <c r="H286" s="15"/>
      <c r="I286" s="15"/>
    </row>
    <row r="287" spans="1:9" s="56" customFormat="1" ht="15.75">
      <c r="A287" s="83" t="s">
        <v>218</v>
      </c>
      <c r="B287" s="30" t="s">
        <v>30</v>
      </c>
      <c r="C287" s="30" t="s">
        <v>9</v>
      </c>
      <c r="D287" s="30"/>
      <c r="E287" s="30"/>
      <c r="F287" s="28"/>
      <c r="G287" s="29">
        <f>G288+G302+G292+G297+G313</f>
        <v>10489.1</v>
      </c>
      <c r="H287" s="29">
        <f>H288+H302+H292+H297+H313</f>
        <v>10598.1</v>
      </c>
      <c r="I287" s="29">
        <f>I288+I302+I292+I297+I313</f>
        <v>10698.1</v>
      </c>
    </row>
    <row r="288" spans="1:9" s="53" customFormat="1" ht="126">
      <c r="A288" s="77" t="s">
        <v>304</v>
      </c>
      <c r="B288" s="19" t="s">
        <v>30</v>
      </c>
      <c r="C288" s="19" t="s">
        <v>9</v>
      </c>
      <c r="D288" s="19" t="s">
        <v>153</v>
      </c>
      <c r="E288" s="19"/>
      <c r="F288" s="11"/>
      <c r="G288" s="26">
        <f>G289</f>
        <v>3525</v>
      </c>
      <c r="H288" s="26">
        <f>H289</f>
        <v>3650</v>
      </c>
      <c r="I288" s="26">
        <f>I289</f>
        <v>3700</v>
      </c>
    </row>
    <row r="289" spans="1:9" s="53" customFormat="1" ht="31.5">
      <c r="A289" s="50" t="s">
        <v>106</v>
      </c>
      <c r="B289" s="19" t="s">
        <v>30</v>
      </c>
      <c r="C289" s="19" t="s">
        <v>9</v>
      </c>
      <c r="D289" s="19" t="s">
        <v>154</v>
      </c>
      <c r="E289" s="19"/>
      <c r="F289" s="11"/>
      <c r="G289" s="26">
        <f>G290+G291</f>
        <v>3525</v>
      </c>
      <c r="H289" s="26">
        <f>H290+H291</f>
        <v>3650</v>
      </c>
      <c r="I289" s="26">
        <f>I290+I291</f>
        <v>3700</v>
      </c>
    </row>
    <row r="290" spans="1:9" s="53" customFormat="1" ht="84" customHeight="1">
      <c r="A290" s="67" t="s">
        <v>83</v>
      </c>
      <c r="B290" s="19" t="s">
        <v>30</v>
      </c>
      <c r="C290" s="19" t="s">
        <v>9</v>
      </c>
      <c r="D290" s="19" t="s">
        <v>154</v>
      </c>
      <c r="E290" s="19" t="s">
        <v>62</v>
      </c>
      <c r="F290" s="11"/>
      <c r="G290" s="26">
        <v>3525</v>
      </c>
      <c r="H290" s="26">
        <v>3650</v>
      </c>
      <c r="I290" s="26">
        <v>3700</v>
      </c>
    </row>
    <row r="291" spans="1:9" s="53" customFormat="1" ht="31.5" hidden="1">
      <c r="A291" s="89" t="s">
        <v>64</v>
      </c>
      <c r="B291" s="19" t="s">
        <v>30</v>
      </c>
      <c r="C291" s="19" t="s">
        <v>9</v>
      </c>
      <c r="D291" s="19" t="s">
        <v>154</v>
      </c>
      <c r="E291" s="19" t="s">
        <v>63</v>
      </c>
      <c r="F291" s="11"/>
      <c r="G291" s="26"/>
      <c r="H291" s="26"/>
      <c r="I291" s="26"/>
    </row>
    <row r="292" spans="1:9" s="53" customFormat="1" ht="47.25" hidden="1">
      <c r="A292" s="59" t="s">
        <v>303</v>
      </c>
      <c r="B292" s="19" t="s">
        <v>30</v>
      </c>
      <c r="C292" s="19" t="s">
        <v>9</v>
      </c>
      <c r="D292" s="19" t="s">
        <v>150</v>
      </c>
      <c r="E292" s="19"/>
      <c r="F292" s="11"/>
      <c r="G292" s="26">
        <f>G293</f>
        <v>0</v>
      </c>
      <c r="H292" s="26">
        <f>H293</f>
        <v>0</v>
      </c>
      <c r="I292" s="26">
        <f>I293</f>
        <v>0</v>
      </c>
    </row>
    <row r="293" spans="1:9" s="53" customFormat="1" ht="47.25" hidden="1">
      <c r="A293" s="65" t="s">
        <v>286</v>
      </c>
      <c r="B293" s="23" t="s">
        <v>30</v>
      </c>
      <c r="C293" s="23" t="s">
        <v>9</v>
      </c>
      <c r="D293" s="84" t="s">
        <v>317</v>
      </c>
      <c r="E293" s="23"/>
      <c r="F293" s="11"/>
      <c r="G293" s="26">
        <f>G296+G294+G295</f>
        <v>0</v>
      </c>
      <c r="H293" s="26">
        <f>H296+H294+H295</f>
        <v>0</v>
      </c>
      <c r="I293" s="26">
        <f>I296+I294+I295</f>
        <v>0</v>
      </c>
    </row>
    <row r="294" spans="1:9" s="53" customFormat="1" ht="15.75" hidden="1">
      <c r="A294" s="32" t="s">
        <v>187</v>
      </c>
      <c r="B294" s="23" t="s">
        <v>30</v>
      </c>
      <c r="C294" s="23" t="s">
        <v>9</v>
      </c>
      <c r="D294" s="84" t="s">
        <v>222</v>
      </c>
      <c r="E294" s="23" t="s">
        <v>84</v>
      </c>
      <c r="F294" s="11"/>
      <c r="G294" s="26"/>
      <c r="H294" s="26"/>
      <c r="I294" s="26"/>
    </row>
    <row r="295" spans="1:9" s="53" customFormat="1" ht="63" hidden="1">
      <c r="A295" s="39" t="s">
        <v>188</v>
      </c>
      <c r="B295" s="23" t="s">
        <v>30</v>
      </c>
      <c r="C295" s="23" t="s">
        <v>9</v>
      </c>
      <c r="D295" s="84" t="s">
        <v>222</v>
      </c>
      <c r="E295" s="23" t="s">
        <v>149</v>
      </c>
      <c r="F295" s="11"/>
      <c r="G295" s="26"/>
      <c r="H295" s="26"/>
      <c r="I295" s="26"/>
    </row>
    <row r="296" spans="1:9" s="53" customFormat="1" ht="47.25" hidden="1">
      <c r="A296" s="65" t="s">
        <v>74</v>
      </c>
      <c r="B296" s="23" t="s">
        <v>30</v>
      </c>
      <c r="C296" s="23" t="s">
        <v>9</v>
      </c>
      <c r="D296" s="84" t="s">
        <v>317</v>
      </c>
      <c r="E296" s="23" t="s">
        <v>73</v>
      </c>
      <c r="F296" s="11"/>
      <c r="G296" s="26"/>
      <c r="H296" s="26"/>
      <c r="I296" s="26"/>
    </row>
    <row r="297" spans="1:9" s="53" customFormat="1" ht="47.25" hidden="1">
      <c r="A297" s="59" t="s">
        <v>302</v>
      </c>
      <c r="B297" s="19" t="s">
        <v>30</v>
      </c>
      <c r="C297" s="19" t="s">
        <v>9</v>
      </c>
      <c r="D297" s="19" t="s">
        <v>155</v>
      </c>
      <c r="E297" s="23"/>
      <c r="F297" s="11"/>
      <c r="G297" s="26">
        <f>G298</f>
        <v>0</v>
      </c>
      <c r="H297" s="26">
        <f>H298</f>
        <v>0</v>
      </c>
      <c r="I297" s="26">
        <f>I298</f>
        <v>0</v>
      </c>
    </row>
    <row r="298" spans="1:9" s="53" customFormat="1" ht="47.25" hidden="1">
      <c r="A298" s="65" t="s">
        <v>286</v>
      </c>
      <c r="B298" s="23" t="s">
        <v>30</v>
      </c>
      <c r="C298" s="23" t="s">
        <v>9</v>
      </c>
      <c r="D298" s="84" t="s">
        <v>319</v>
      </c>
      <c r="E298" s="23"/>
      <c r="F298" s="11"/>
      <c r="G298" s="26">
        <f>G301+G299+G300</f>
        <v>0</v>
      </c>
      <c r="H298" s="26">
        <f>H301+H299+H300</f>
        <v>0</v>
      </c>
      <c r="I298" s="26">
        <f>I301+I299+I300</f>
        <v>0</v>
      </c>
    </row>
    <row r="299" spans="1:9" s="53" customFormat="1" ht="15.75" hidden="1">
      <c r="A299" s="32" t="s">
        <v>187</v>
      </c>
      <c r="B299" s="23" t="s">
        <v>30</v>
      </c>
      <c r="C299" s="23" t="s">
        <v>9</v>
      </c>
      <c r="D299" s="84" t="s">
        <v>226</v>
      </c>
      <c r="E299" s="23" t="s">
        <v>84</v>
      </c>
      <c r="F299" s="11"/>
      <c r="G299" s="26"/>
      <c r="H299" s="26"/>
      <c r="I299" s="26"/>
    </row>
    <row r="300" spans="1:9" s="53" customFormat="1" ht="63" hidden="1">
      <c r="A300" s="39" t="s">
        <v>188</v>
      </c>
      <c r="B300" s="23" t="s">
        <v>30</v>
      </c>
      <c r="C300" s="23" t="s">
        <v>9</v>
      </c>
      <c r="D300" s="84" t="s">
        <v>226</v>
      </c>
      <c r="E300" s="23" t="s">
        <v>149</v>
      </c>
      <c r="F300" s="11"/>
      <c r="G300" s="26"/>
      <c r="H300" s="26"/>
      <c r="I300" s="26"/>
    </row>
    <row r="301" spans="1:9" s="53" customFormat="1" ht="47.25" hidden="1">
      <c r="A301" s="65" t="s">
        <v>74</v>
      </c>
      <c r="B301" s="23" t="s">
        <v>30</v>
      </c>
      <c r="C301" s="23" t="s">
        <v>9</v>
      </c>
      <c r="D301" s="84" t="s">
        <v>319</v>
      </c>
      <c r="E301" s="23" t="s">
        <v>73</v>
      </c>
      <c r="F301" s="11"/>
      <c r="G301" s="26"/>
      <c r="H301" s="26"/>
      <c r="I301" s="26"/>
    </row>
    <row r="302" spans="1:9" s="3" customFormat="1" ht="63">
      <c r="A302" s="75" t="s">
        <v>301</v>
      </c>
      <c r="B302" s="19" t="s">
        <v>30</v>
      </c>
      <c r="C302" s="19" t="s">
        <v>9</v>
      </c>
      <c r="D302" s="19" t="s">
        <v>158</v>
      </c>
      <c r="E302" s="19"/>
      <c r="F302" s="14"/>
      <c r="G302" s="15">
        <f>G303</f>
        <v>6964.1</v>
      </c>
      <c r="H302" s="15">
        <f>H303</f>
        <v>6948.1</v>
      </c>
      <c r="I302" s="15">
        <f>I303</f>
        <v>6998.1</v>
      </c>
    </row>
    <row r="303" spans="1:9" s="3" customFormat="1" ht="31.5">
      <c r="A303" s="40" t="s">
        <v>220</v>
      </c>
      <c r="B303" s="19" t="s">
        <v>30</v>
      </c>
      <c r="C303" s="19" t="s">
        <v>9</v>
      </c>
      <c r="D303" s="19" t="s">
        <v>159</v>
      </c>
      <c r="E303" s="19"/>
      <c r="F303" s="14"/>
      <c r="G303" s="15">
        <f>G304+G305+G308+G310+G311+G307+G309+G306+G312</f>
        <v>6964.1</v>
      </c>
      <c r="H303" s="15">
        <f>H304+H305+H308+H310+H311+H307+H309+H306+H312</f>
        <v>6948.1</v>
      </c>
      <c r="I303" s="15">
        <f>I304+I305+I308+I310+I311+I307+I309+I306+I312</f>
        <v>6998.1</v>
      </c>
    </row>
    <row r="304" spans="1:9" s="3" customFormat="1" ht="15.75">
      <c r="A304" s="65" t="s">
        <v>187</v>
      </c>
      <c r="B304" s="19" t="s">
        <v>30</v>
      </c>
      <c r="C304" s="19" t="s">
        <v>9</v>
      </c>
      <c r="D304" s="19" t="s">
        <v>159</v>
      </c>
      <c r="E304" s="19" t="s">
        <v>84</v>
      </c>
      <c r="F304" s="14" t="e">
        <f>#REF!</f>
        <v>#REF!</v>
      </c>
      <c r="G304" s="20">
        <v>4119.6</v>
      </c>
      <c r="H304" s="20">
        <v>4299.6</v>
      </c>
      <c r="I304" s="20">
        <v>4299.6</v>
      </c>
    </row>
    <row r="305" spans="1:9" s="3" customFormat="1" ht="47.25">
      <c r="A305" s="65" t="s">
        <v>81</v>
      </c>
      <c r="B305" s="19" t="s">
        <v>30</v>
      </c>
      <c r="C305" s="19" t="s">
        <v>9</v>
      </c>
      <c r="D305" s="19" t="s">
        <v>159</v>
      </c>
      <c r="E305" s="19" t="s">
        <v>65</v>
      </c>
      <c r="F305" s="14" t="e">
        <f>#REF!</f>
        <v>#REF!</v>
      </c>
      <c r="G305" s="20">
        <v>50</v>
      </c>
      <c r="H305" s="20">
        <v>50</v>
      </c>
      <c r="I305" s="20">
        <v>50</v>
      </c>
    </row>
    <row r="306" spans="1:9" s="3" customFormat="1" ht="63" hidden="1">
      <c r="A306" s="65" t="s">
        <v>215</v>
      </c>
      <c r="B306" s="19" t="s">
        <v>30</v>
      </c>
      <c r="C306" s="19" t="s">
        <v>9</v>
      </c>
      <c r="D306" s="19" t="s">
        <v>159</v>
      </c>
      <c r="E306" s="19" t="s">
        <v>214</v>
      </c>
      <c r="F306" s="14"/>
      <c r="G306" s="20"/>
      <c r="H306" s="20"/>
      <c r="I306" s="20"/>
    </row>
    <row r="307" spans="1:9" s="3" customFormat="1" ht="63">
      <c r="A307" s="39" t="s">
        <v>188</v>
      </c>
      <c r="B307" s="19" t="s">
        <v>30</v>
      </c>
      <c r="C307" s="19" t="s">
        <v>9</v>
      </c>
      <c r="D307" s="19" t="s">
        <v>159</v>
      </c>
      <c r="E307" s="19" t="s">
        <v>149</v>
      </c>
      <c r="F307" s="14"/>
      <c r="G307" s="20">
        <v>1244.5</v>
      </c>
      <c r="H307" s="20">
        <v>1298.5</v>
      </c>
      <c r="I307" s="20">
        <v>1298.5</v>
      </c>
    </row>
    <row r="308" spans="1:9" s="3" customFormat="1" ht="47.25">
      <c r="A308" s="65" t="s">
        <v>74</v>
      </c>
      <c r="B308" s="19" t="s">
        <v>30</v>
      </c>
      <c r="C308" s="19" t="s">
        <v>9</v>
      </c>
      <c r="D308" s="19" t="s">
        <v>159</v>
      </c>
      <c r="E308" s="54" t="s">
        <v>73</v>
      </c>
      <c r="F308" s="14"/>
      <c r="G308" s="20">
        <v>1050</v>
      </c>
      <c r="H308" s="20">
        <v>1100</v>
      </c>
      <c r="I308" s="20">
        <v>1150</v>
      </c>
    </row>
    <row r="309" spans="1:9" s="3" customFormat="1" ht="47.25" hidden="1">
      <c r="A309" s="76" t="s">
        <v>227</v>
      </c>
      <c r="B309" s="19" t="s">
        <v>30</v>
      </c>
      <c r="C309" s="19" t="s">
        <v>9</v>
      </c>
      <c r="D309" s="19" t="s">
        <v>159</v>
      </c>
      <c r="E309" s="54" t="s">
        <v>86</v>
      </c>
      <c r="F309" s="14"/>
      <c r="G309" s="20"/>
      <c r="H309" s="20"/>
      <c r="I309" s="20"/>
    </row>
    <row r="310" spans="1:9" s="3" customFormat="1" ht="31.5">
      <c r="A310" s="76" t="s">
        <v>75</v>
      </c>
      <c r="B310" s="19" t="s">
        <v>30</v>
      </c>
      <c r="C310" s="19" t="s">
        <v>9</v>
      </c>
      <c r="D310" s="19" t="s">
        <v>159</v>
      </c>
      <c r="E310" s="54" t="s">
        <v>77</v>
      </c>
      <c r="F310" s="14"/>
      <c r="G310" s="15">
        <v>500</v>
      </c>
      <c r="H310" s="15">
        <v>200</v>
      </c>
      <c r="I310" s="15">
        <v>200</v>
      </c>
    </row>
    <row r="311" spans="1:9" s="3" customFormat="1" ht="31.5" hidden="1">
      <c r="A311" s="76" t="s">
        <v>82</v>
      </c>
      <c r="B311" s="19" t="s">
        <v>30</v>
      </c>
      <c r="C311" s="19" t="s">
        <v>9</v>
      </c>
      <c r="D311" s="19" t="s">
        <v>159</v>
      </c>
      <c r="E311" s="19" t="s">
        <v>85</v>
      </c>
      <c r="F311" s="14"/>
      <c r="G311" s="15"/>
      <c r="H311" s="15"/>
      <c r="I311" s="15"/>
    </row>
    <row r="312" spans="1:9" s="3" customFormat="1" ht="15.75" hidden="1">
      <c r="A312" s="76" t="s">
        <v>212</v>
      </c>
      <c r="B312" s="19" t="s">
        <v>30</v>
      </c>
      <c r="C312" s="19" t="s">
        <v>9</v>
      </c>
      <c r="D312" s="19" t="s">
        <v>159</v>
      </c>
      <c r="E312" s="19" t="s">
        <v>210</v>
      </c>
      <c r="F312" s="14"/>
      <c r="G312" s="15"/>
      <c r="H312" s="15"/>
      <c r="I312" s="15"/>
    </row>
    <row r="313" spans="1:9" s="3" customFormat="1" ht="31.5" hidden="1">
      <c r="A313" s="65" t="s">
        <v>76</v>
      </c>
      <c r="B313" s="19" t="s">
        <v>30</v>
      </c>
      <c r="C313" s="19" t="s">
        <v>9</v>
      </c>
      <c r="D313" s="19" t="s">
        <v>119</v>
      </c>
      <c r="E313" s="19"/>
      <c r="F313" s="14"/>
      <c r="G313" s="15">
        <f aca="true" t="shared" si="17" ref="G313:I314">G314</f>
        <v>0</v>
      </c>
      <c r="H313" s="15">
        <f t="shared" si="17"/>
        <v>0</v>
      </c>
      <c r="I313" s="15">
        <f t="shared" si="17"/>
        <v>0</v>
      </c>
    </row>
    <row r="314" spans="1:9" s="3" customFormat="1" ht="78.75" hidden="1">
      <c r="A314" s="76" t="s">
        <v>278</v>
      </c>
      <c r="B314" s="19" t="s">
        <v>30</v>
      </c>
      <c r="C314" s="19" t="s">
        <v>9</v>
      </c>
      <c r="D314" s="19" t="s">
        <v>202</v>
      </c>
      <c r="E314" s="19"/>
      <c r="F314" s="14"/>
      <c r="G314" s="15">
        <f t="shared" si="17"/>
        <v>0</v>
      </c>
      <c r="H314" s="15">
        <f t="shared" si="17"/>
        <v>0</v>
      </c>
      <c r="I314" s="15">
        <f t="shared" si="17"/>
        <v>0</v>
      </c>
    </row>
    <row r="315" spans="1:9" s="3" customFormat="1" ht="31.5" hidden="1">
      <c r="A315" s="67" t="s">
        <v>64</v>
      </c>
      <c r="B315" s="19" t="s">
        <v>30</v>
      </c>
      <c r="C315" s="19" t="s">
        <v>9</v>
      </c>
      <c r="D315" s="19" t="s">
        <v>202</v>
      </c>
      <c r="E315" s="19" t="s">
        <v>63</v>
      </c>
      <c r="F315" s="14"/>
      <c r="G315" s="15"/>
      <c r="H315" s="15"/>
      <c r="I315" s="15"/>
    </row>
    <row r="316" spans="1:9" s="56" customFormat="1" ht="47.25">
      <c r="A316" s="87" t="s">
        <v>237</v>
      </c>
      <c r="B316" s="30" t="s">
        <v>30</v>
      </c>
      <c r="C316" s="30" t="s">
        <v>20</v>
      </c>
      <c r="D316" s="30"/>
      <c r="E316" s="30"/>
      <c r="F316" s="28"/>
      <c r="G316" s="29">
        <f>G323+G320+G317</f>
        <v>10</v>
      </c>
      <c r="H316" s="29">
        <f>H323+H320+H317</f>
        <v>10</v>
      </c>
      <c r="I316" s="29">
        <f>I323+I320+I317</f>
        <v>10</v>
      </c>
    </row>
    <row r="317" spans="1:9" s="56" customFormat="1" ht="31.5" hidden="1">
      <c r="A317" s="45" t="s">
        <v>66</v>
      </c>
      <c r="B317" s="10" t="s">
        <v>30</v>
      </c>
      <c r="C317" s="10" t="s">
        <v>20</v>
      </c>
      <c r="D317" s="10" t="s">
        <v>112</v>
      </c>
      <c r="E317" s="23"/>
      <c r="F317" s="25"/>
      <c r="G317" s="26">
        <f aca="true" t="shared" si="18" ref="G317:I318">G318</f>
        <v>0</v>
      </c>
      <c r="H317" s="26">
        <f t="shared" si="18"/>
        <v>0</v>
      </c>
      <c r="I317" s="26">
        <f t="shared" si="18"/>
        <v>0</v>
      </c>
    </row>
    <row r="318" spans="1:9" s="56" customFormat="1" ht="47.25" hidden="1">
      <c r="A318" s="45" t="s">
        <v>69</v>
      </c>
      <c r="B318" s="10" t="s">
        <v>30</v>
      </c>
      <c r="C318" s="10" t="s">
        <v>20</v>
      </c>
      <c r="D318" s="10" t="s">
        <v>113</v>
      </c>
      <c r="E318" s="23"/>
      <c r="F318" s="25"/>
      <c r="G318" s="26">
        <f t="shared" si="18"/>
        <v>0</v>
      </c>
      <c r="H318" s="26">
        <f t="shared" si="18"/>
        <v>0</v>
      </c>
      <c r="I318" s="26">
        <f t="shared" si="18"/>
        <v>0</v>
      </c>
    </row>
    <row r="319" spans="1:9" s="56" customFormat="1" ht="47.25" hidden="1">
      <c r="A319" s="65" t="s">
        <v>74</v>
      </c>
      <c r="B319" s="23" t="s">
        <v>30</v>
      </c>
      <c r="C319" s="23" t="s">
        <v>20</v>
      </c>
      <c r="D319" s="10" t="s">
        <v>113</v>
      </c>
      <c r="E319" s="23" t="s">
        <v>73</v>
      </c>
      <c r="F319" s="25"/>
      <c r="G319" s="26"/>
      <c r="H319" s="26"/>
      <c r="I319" s="26"/>
    </row>
    <row r="320" spans="1:9" s="56" customFormat="1" ht="45.75" customHeight="1">
      <c r="A320" s="75" t="s">
        <v>300</v>
      </c>
      <c r="B320" s="19" t="s">
        <v>30</v>
      </c>
      <c r="C320" s="19" t="s">
        <v>20</v>
      </c>
      <c r="D320" s="23" t="s">
        <v>164</v>
      </c>
      <c r="E320" s="23"/>
      <c r="F320" s="25"/>
      <c r="G320" s="26">
        <f aca="true" t="shared" si="19" ref="G320:I321">G321</f>
        <v>10</v>
      </c>
      <c r="H320" s="26">
        <f t="shared" si="19"/>
        <v>10</v>
      </c>
      <c r="I320" s="26">
        <f t="shared" si="19"/>
        <v>10</v>
      </c>
    </row>
    <row r="321" spans="1:9" s="56" customFormat="1" ht="31.5">
      <c r="A321" s="45" t="s">
        <v>219</v>
      </c>
      <c r="B321" s="19" t="s">
        <v>30</v>
      </c>
      <c r="C321" s="19" t="s">
        <v>20</v>
      </c>
      <c r="D321" s="23" t="s">
        <v>165</v>
      </c>
      <c r="E321" s="23"/>
      <c r="F321" s="25"/>
      <c r="G321" s="26">
        <f t="shared" si="19"/>
        <v>10</v>
      </c>
      <c r="H321" s="26">
        <f t="shared" si="19"/>
        <v>10</v>
      </c>
      <c r="I321" s="26">
        <f t="shared" si="19"/>
        <v>10</v>
      </c>
    </row>
    <row r="322" spans="1:9" s="56" customFormat="1" ht="47.25">
      <c r="A322" s="65" t="s">
        <v>74</v>
      </c>
      <c r="B322" s="19" t="s">
        <v>30</v>
      </c>
      <c r="C322" s="19" t="s">
        <v>20</v>
      </c>
      <c r="D322" s="23" t="s">
        <v>165</v>
      </c>
      <c r="E322" s="23" t="s">
        <v>73</v>
      </c>
      <c r="F322" s="25"/>
      <c r="G322" s="26">
        <v>10</v>
      </c>
      <c r="H322" s="26">
        <v>10</v>
      </c>
      <c r="I322" s="26">
        <v>10</v>
      </c>
    </row>
    <row r="323" spans="1:9" s="3" customFormat="1" ht="63" hidden="1">
      <c r="A323" s="59" t="s">
        <v>223</v>
      </c>
      <c r="B323" s="19" t="s">
        <v>30</v>
      </c>
      <c r="C323" s="19" t="s">
        <v>20</v>
      </c>
      <c r="D323" s="19" t="s">
        <v>155</v>
      </c>
      <c r="E323" s="19"/>
      <c r="F323" s="14"/>
      <c r="G323" s="15">
        <f aca="true" t="shared" si="20" ref="G323:I324">G324</f>
        <v>0</v>
      </c>
      <c r="H323" s="15">
        <f t="shared" si="20"/>
        <v>0</v>
      </c>
      <c r="I323" s="15">
        <f t="shared" si="20"/>
        <v>0</v>
      </c>
    </row>
    <row r="324" spans="1:9" s="3" customFormat="1" ht="31.5" hidden="1">
      <c r="A324" s="40" t="s">
        <v>220</v>
      </c>
      <c r="B324" s="19" t="s">
        <v>30</v>
      </c>
      <c r="C324" s="19" t="s">
        <v>20</v>
      </c>
      <c r="D324" s="19" t="s">
        <v>156</v>
      </c>
      <c r="E324" s="19"/>
      <c r="F324" s="14"/>
      <c r="G324" s="15">
        <f t="shared" si="20"/>
        <v>0</v>
      </c>
      <c r="H324" s="15">
        <f t="shared" si="20"/>
        <v>0</v>
      </c>
      <c r="I324" s="15">
        <f t="shared" si="20"/>
        <v>0</v>
      </c>
    </row>
    <row r="325" spans="1:9" s="3" customFormat="1" ht="47.25" hidden="1">
      <c r="A325" s="65" t="s">
        <v>74</v>
      </c>
      <c r="B325" s="19" t="s">
        <v>30</v>
      </c>
      <c r="C325" s="19" t="s">
        <v>20</v>
      </c>
      <c r="D325" s="19" t="s">
        <v>156</v>
      </c>
      <c r="E325" s="19" t="s">
        <v>73</v>
      </c>
      <c r="F325" s="14"/>
      <c r="G325" s="15"/>
      <c r="H325" s="15"/>
      <c r="I325" s="15"/>
    </row>
    <row r="326" spans="1:9" s="53" customFormat="1" ht="29.25" customHeight="1">
      <c r="A326" s="34" t="s">
        <v>34</v>
      </c>
      <c r="B326" s="9" t="s">
        <v>30</v>
      </c>
      <c r="C326" s="9" t="s">
        <v>30</v>
      </c>
      <c r="D326" s="9"/>
      <c r="E326" s="9"/>
      <c r="F326" s="11" t="e">
        <f>#REF!+#REF!</f>
        <v>#REF!</v>
      </c>
      <c r="G326" s="12">
        <f>G327</f>
        <v>987.6</v>
      </c>
      <c r="H326" s="12">
        <f>H327</f>
        <v>987.6</v>
      </c>
      <c r="I326" s="12">
        <f>I327</f>
        <v>987.6</v>
      </c>
    </row>
    <row r="327" spans="1:9" s="53" customFormat="1" ht="78.75">
      <c r="A327" s="71" t="s">
        <v>299</v>
      </c>
      <c r="B327" s="23" t="s">
        <v>30</v>
      </c>
      <c r="C327" s="24" t="s">
        <v>30</v>
      </c>
      <c r="D327" s="24" t="s">
        <v>162</v>
      </c>
      <c r="E327" s="24"/>
      <c r="F327" s="11"/>
      <c r="G327" s="26">
        <f>G328+G330+G332</f>
        <v>987.6</v>
      </c>
      <c r="H327" s="26">
        <f>H328+H330+H332</f>
        <v>987.6</v>
      </c>
      <c r="I327" s="26">
        <f>I328+I330+I332</f>
        <v>987.6</v>
      </c>
    </row>
    <row r="328" spans="1:9" s="53" customFormat="1" ht="102.75" customHeight="1">
      <c r="A328" s="78" t="s">
        <v>107</v>
      </c>
      <c r="B328" s="23" t="s">
        <v>30</v>
      </c>
      <c r="C328" s="24" t="s">
        <v>30</v>
      </c>
      <c r="D328" s="24" t="s">
        <v>163</v>
      </c>
      <c r="E328" s="24"/>
      <c r="F328" s="11"/>
      <c r="G328" s="26">
        <f>G329</f>
        <v>50</v>
      </c>
      <c r="H328" s="26">
        <f>H329</f>
        <v>50</v>
      </c>
      <c r="I328" s="26">
        <f>I329</f>
        <v>50</v>
      </c>
    </row>
    <row r="329" spans="1:9" s="53" customFormat="1" ht="47.25">
      <c r="A329" s="65" t="s">
        <v>74</v>
      </c>
      <c r="B329" s="23" t="s">
        <v>30</v>
      </c>
      <c r="C329" s="24" t="s">
        <v>30</v>
      </c>
      <c r="D329" s="24" t="s">
        <v>163</v>
      </c>
      <c r="E329" s="24" t="s">
        <v>73</v>
      </c>
      <c r="F329" s="11"/>
      <c r="G329" s="26">
        <v>50</v>
      </c>
      <c r="H329" s="26">
        <v>50</v>
      </c>
      <c r="I329" s="26">
        <v>50</v>
      </c>
    </row>
    <row r="330" spans="1:9" s="53" customFormat="1" ht="63" hidden="1">
      <c r="A330" s="32" t="s">
        <v>184</v>
      </c>
      <c r="B330" s="23" t="s">
        <v>30</v>
      </c>
      <c r="C330" s="24" t="s">
        <v>30</v>
      </c>
      <c r="D330" s="24" t="s">
        <v>185</v>
      </c>
      <c r="E330" s="24"/>
      <c r="F330" s="11"/>
      <c r="G330" s="26">
        <f>G331</f>
        <v>0</v>
      </c>
      <c r="H330" s="26">
        <f>H331</f>
        <v>0</v>
      </c>
      <c r="I330" s="26">
        <f>I331</f>
        <v>0</v>
      </c>
    </row>
    <row r="331" spans="1:9" s="53" customFormat="1" ht="47.25" hidden="1">
      <c r="A331" s="32" t="s">
        <v>74</v>
      </c>
      <c r="B331" s="23" t="s">
        <v>30</v>
      </c>
      <c r="C331" s="24" t="s">
        <v>30</v>
      </c>
      <c r="D331" s="24" t="s">
        <v>185</v>
      </c>
      <c r="E331" s="24" t="s">
        <v>73</v>
      </c>
      <c r="F331" s="11"/>
      <c r="G331" s="26"/>
      <c r="H331" s="26"/>
      <c r="I331" s="26"/>
    </row>
    <row r="332" spans="1:9" s="53" customFormat="1" ht="60" customHeight="1">
      <c r="A332" s="45" t="s">
        <v>287</v>
      </c>
      <c r="B332" s="23" t="s">
        <v>30</v>
      </c>
      <c r="C332" s="23" t="s">
        <v>30</v>
      </c>
      <c r="D332" s="23" t="s">
        <v>320</v>
      </c>
      <c r="E332" s="23"/>
      <c r="F332" s="11"/>
      <c r="G332" s="26">
        <f>G333</f>
        <v>937.6</v>
      </c>
      <c r="H332" s="26">
        <f>H333</f>
        <v>937.6</v>
      </c>
      <c r="I332" s="26">
        <f>I333</f>
        <v>937.6</v>
      </c>
    </row>
    <row r="333" spans="1:9" s="53" customFormat="1" ht="47.25">
      <c r="A333" s="32" t="s">
        <v>74</v>
      </c>
      <c r="B333" s="23" t="s">
        <v>30</v>
      </c>
      <c r="C333" s="23" t="s">
        <v>30</v>
      </c>
      <c r="D333" s="23" t="s">
        <v>320</v>
      </c>
      <c r="E333" s="23" t="s">
        <v>73</v>
      </c>
      <c r="F333" s="11"/>
      <c r="G333" s="26">
        <v>937.6</v>
      </c>
      <c r="H333" s="26">
        <v>937.6</v>
      </c>
      <c r="I333" s="26">
        <v>937.6</v>
      </c>
    </row>
    <row r="334" spans="1:9" s="53" customFormat="1" ht="15.75">
      <c r="A334" s="34" t="s">
        <v>56</v>
      </c>
      <c r="B334" s="9" t="s">
        <v>35</v>
      </c>
      <c r="C334" s="9"/>
      <c r="D334" s="9"/>
      <c r="E334" s="9"/>
      <c r="F334" s="11" t="e">
        <f>F335+#REF!+#REF!</f>
        <v>#REF!</v>
      </c>
      <c r="G334" s="12">
        <f>G335</f>
        <v>5859.3</v>
      </c>
      <c r="H334" s="12">
        <f>H335</f>
        <v>6115.3</v>
      </c>
      <c r="I334" s="12">
        <f>I335</f>
        <v>6215.3</v>
      </c>
    </row>
    <row r="335" spans="1:9" s="53" customFormat="1" ht="15.75">
      <c r="A335" s="34" t="s">
        <v>36</v>
      </c>
      <c r="B335" s="9" t="s">
        <v>35</v>
      </c>
      <c r="C335" s="9" t="s">
        <v>6</v>
      </c>
      <c r="D335" s="9"/>
      <c r="E335" s="9"/>
      <c r="F335" s="11" t="e">
        <f>#REF!+F356+#REF!+#REF!</f>
        <v>#REF!</v>
      </c>
      <c r="G335" s="12">
        <f>G345+G354+G358+G367+G336</f>
        <v>5859.3</v>
      </c>
      <c r="H335" s="12">
        <f>H345+H354+H358+H367+H336</f>
        <v>6115.3</v>
      </c>
      <c r="I335" s="12">
        <f>I345+I354+I358+I367+I336</f>
        <v>6215.3</v>
      </c>
    </row>
    <row r="336" spans="1:9" s="53" customFormat="1" ht="66" customHeight="1">
      <c r="A336" s="74" t="s">
        <v>298</v>
      </c>
      <c r="B336" s="23" t="s">
        <v>35</v>
      </c>
      <c r="C336" s="23" t="s">
        <v>6</v>
      </c>
      <c r="D336" s="23" t="s">
        <v>233</v>
      </c>
      <c r="E336" s="23"/>
      <c r="F336" s="25"/>
      <c r="G336" s="26">
        <f>G337+G341</f>
        <v>90</v>
      </c>
      <c r="H336" s="26">
        <f>H337+H341</f>
        <v>0</v>
      </c>
      <c r="I336" s="26">
        <f>I337+I341</f>
        <v>0</v>
      </c>
    </row>
    <row r="337" spans="1:9" s="57" customFormat="1" ht="78.75">
      <c r="A337" s="85" t="s">
        <v>232</v>
      </c>
      <c r="B337" s="23" t="s">
        <v>35</v>
      </c>
      <c r="C337" s="23" t="s">
        <v>6</v>
      </c>
      <c r="D337" s="23" t="s">
        <v>234</v>
      </c>
      <c r="E337" s="23"/>
      <c r="F337" s="25"/>
      <c r="G337" s="26">
        <f aca="true" t="shared" si="21" ref="G337:I338">G338</f>
        <v>80</v>
      </c>
      <c r="H337" s="26">
        <f t="shared" si="21"/>
        <v>0</v>
      </c>
      <c r="I337" s="26">
        <f t="shared" si="21"/>
        <v>0</v>
      </c>
    </row>
    <row r="338" spans="1:9" s="57" customFormat="1" ht="47.25">
      <c r="A338" s="86" t="s">
        <v>333</v>
      </c>
      <c r="B338" s="23" t="s">
        <v>35</v>
      </c>
      <c r="C338" s="23" t="s">
        <v>6</v>
      </c>
      <c r="D338" s="23" t="s">
        <v>235</v>
      </c>
      <c r="E338" s="23"/>
      <c r="F338" s="25"/>
      <c r="G338" s="26">
        <f>G339</f>
        <v>80</v>
      </c>
      <c r="H338" s="26">
        <f t="shared" si="21"/>
        <v>0</v>
      </c>
      <c r="I338" s="26">
        <f t="shared" si="21"/>
        <v>0</v>
      </c>
    </row>
    <row r="339" spans="1:9" s="57" customFormat="1" ht="47.25">
      <c r="A339" s="86" t="s">
        <v>334</v>
      </c>
      <c r="B339" s="23" t="s">
        <v>35</v>
      </c>
      <c r="C339" s="23" t="s">
        <v>6</v>
      </c>
      <c r="D339" s="23" t="s">
        <v>332</v>
      </c>
      <c r="E339" s="23"/>
      <c r="F339" s="25"/>
      <c r="G339" s="26">
        <f>G340</f>
        <v>80</v>
      </c>
      <c r="H339" s="26">
        <f>H340</f>
        <v>0</v>
      </c>
      <c r="I339" s="26">
        <f>I340</f>
        <v>0</v>
      </c>
    </row>
    <row r="340" spans="1:9" s="57" customFormat="1" ht="31.5">
      <c r="A340" s="95" t="s">
        <v>64</v>
      </c>
      <c r="B340" s="23" t="s">
        <v>35</v>
      </c>
      <c r="C340" s="23" t="s">
        <v>6</v>
      </c>
      <c r="D340" s="23" t="s">
        <v>332</v>
      </c>
      <c r="E340" s="23" t="s">
        <v>63</v>
      </c>
      <c r="F340" s="25"/>
      <c r="G340" s="26">
        <v>80</v>
      </c>
      <c r="H340" s="26"/>
      <c r="I340" s="26"/>
    </row>
    <row r="341" spans="1:9" s="57" customFormat="1" ht="31.5">
      <c r="A341" s="95" t="s">
        <v>338</v>
      </c>
      <c r="B341" s="23" t="s">
        <v>35</v>
      </c>
      <c r="C341" s="23" t="s">
        <v>6</v>
      </c>
      <c r="D341" s="23" t="s">
        <v>335</v>
      </c>
      <c r="E341" s="23"/>
      <c r="F341" s="25"/>
      <c r="G341" s="26">
        <f aca="true" t="shared" si="22" ref="G341:I343">G342</f>
        <v>10</v>
      </c>
      <c r="H341" s="26">
        <f t="shared" si="22"/>
        <v>0</v>
      </c>
      <c r="I341" s="26">
        <f t="shared" si="22"/>
        <v>0</v>
      </c>
    </row>
    <row r="342" spans="1:9" s="57" customFormat="1" ht="15.75">
      <c r="A342" s="95" t="s">
        <v>339</v>
      </c>
      <c r="B342" s="23" t="s">
        <v>35</v>
      </c>
      <c r="C342" s="23" t="s">
        <v>6</v>
      </c>
      <c r="D342" s="23" t="s">
        <v>336</v>
      </c>
      <c r="E342" s="23"/>
      <c r="F342" s="25"/>
      <c r="G342" s="26">
        <f t="shared" si="22"/>
        <v>10</v>
      </c>
      <c r="H342" s="26">
        <f t="shared" si="22"/>
        <v>0</v>
      </c>
      <c r="I342" s="26">
        <f t="shared" si="22"/>
        <v>0</v>
      </c>
    </row>
    <row r="343" spans="1:9" s="57" customFormat="1" ht="47.25">
      <c r="A343" s="95" t="s">
        <v>340</v>
      </c>
      <c r="B343" s="23" t="s">
        <v>35</v>
      </c>
      <c r="C343" s="23" t="s">
        <v>6</v>
      </c>
      <c r="D343" s="23" t="s">
        <v>337</v>
      </c>
      <c r="E343" s="23"/>
      <c r="F343" s="25"/>
      <c r="G343" s="26">
        <f t="shared" si="22"/>
        <v>10</v>
      </c>
      <c r="H343" s="26">
        <f t="shared" si="22"/>
        <v>0</v>
      </c>
      <c r="I343" s="26">
        <f t="shared" si="22"/>
        <v>0</v>
      </c>
    </row>
    <row r="344" spans="1:9" s="57" customFormat="1" ht="47.25">
      <c r="A344" s="45" t="s">
        <v>74</v>
      </c>
      <c r="B344" s="23" t="s">
        <v>35</v>
      </c>
      <c r="C344" s="23" t="s">
        <v>6</v>
      </c>
      <c r="D344" s="23" t="s">
        <v>337</v>
      </c>
      <c r="E344" s="23" t="s">
        <v>73</v>
      </c>
      <c r="F344" s="25"/>
      <c r="G344" s="26">
        <v>10</v>
      </c>
      <c r="H344" s="26"/>
      <c r="I344" s="26"/>
    </row>
    <row r="345" spans="1:9" s="3" customFormat="1" ht="75.75" customHeight="1">
      <c r="A345" s="82" t="s">
        <v>349</v>
      </c>
      <c r="B345" s="19" t="s">
        <v>35</v>
      </c>
      <c r="C345" s="19" t="s">
        <v>6</v>
      </c>
      <c r="D345" s="19" t="s">
        <v>166</v>
      </c>
      <c r="E345" s="19"/>
      <c r="F345" s="14"/>
      <c r="G345" s="15">
        <f>G346</f>
        <v>618.3</v>
      </c>
      <c r="H345" s="15">
        <f>H346</f>
        <v>628.3000000000001</v>
      </c>
      <c r="I345" s="15">
        <f>I346</f>
        <v>648.3000000000001</v>
      </c>
    </row>
    <row r="346" spans="1:9" s="3" customFormat="1" ht="31.5">
      <c r="A346" s="45" t="s">
        <v>221</v>
      </c>
      <c r="B346" s="19" t="s">
        <v>35</v>
      </c>
      <c r="C346" s="19" t="s">
        <v>6</v>
      </c>
      <c r="D346" s="19" t="s">
        <v>167</v>
      </c>
      <c r="E346" s="19"/>
      <c r="F346" s="14"/>
      <c r="G346" s="15">
        <f>G347+G348+G350+G352+G349+G351+G353</f>
        <v>618.3</v>
      </c>
      <c r="H346" s="15">
        <f>H347+H348+H350+H352+H349+H351+H353</f>
        <v>628.3000000000001</v>
      </c>
      <c r="I346" s="15">
        <f>I347+I348+I350+I352+I349+I351+I353</f>
        <v>648.3000000000001</v>
      </c>
    </row>
    <row r="347" spans="1:9" s="3" customFormat="1" ht="15.75">
      <c r="A347" s="32" t="s">
        <v>187</v>
      </c>
      <c r="B347" s="19" t="s">
        <v>35</v>
      </c>
      <c r="C347" s="19" t="s">
        <v>6</v>
      </c>
      <c r="D347" s="19" t="s">
        <v>167</v>
      </c>
      <c r="E347" s="19" t="s">
        <v>84</v>
      </c>
      <c r="F347" s="14">
        <f>F348</f>
        <v>6848</v>
      </c>
      <c r="G347" s="15">
        <v>367.7</v>
      </c>
      <c r="H347" s="15">
        <v>382.7</v>
      </c>
      <c r="I347" s="15">
        <v>382.7</v>
      </c>
    </row>
    <row r="348" spans="1:9" s="3" customFormat="1" ht="47.25" hidden="1">
      <c r="A348" s="32" t="s">
        <v>81</v>
      </c>
      <c r="B348" s="19" t="s">
        <v>35</v>
      </c>
      <c r="C348" s="19" t="s">
        <v>6</v>
      </c>
      <c r="D348" s="19" t="s">
        <v>167</v>
      </c>
      <c r="E348" s="19" t="s">
        <v>65</v>
      </c>
      <c r="F348" s="14">
        <f>6746+102</f>
        <v>6848</v>
      </c>
      <c r="G348" s="15"/>
      <c r="H348" s="15"/>
      <c r="I348" s="15"/>
    </row>
    <row r="349" spans="1:9" s="3" customFormat="1" ht="63">
      <c r="A349" s="39" t="s">
        <v>188</v>
      </c>
      <c r="B349" s="19" t="s">
        <v>35</v>
      </c>
      <c r="C349" s="19" t="s">
        <v>6</v>
      </c>
      <c r="D349" s="19" t="s">
        <v>167</v>
      </c>
      <c r="E349" s="19" t="s">
        <v>149</v>
      </c>
      <c r="F349" s="14"/>
      <c r="G349" s="15">
        <v>110.6</v>
      </c>
      <c r="H349" s="15">
        <v>115.6</v>
      </c>
      <c r="I349" s="15">
        <v>115.6</v>
      </c>
    </row>
    <row r="350" spans="1:9" s="3" customFormat="1" ht="47.25">
      <c r="A350" s="32" t="s">
        <v>74</v>
      </c>
      <c r="B350" s="19" t="s">
        <v>35</v>
      </c>
      <c r="C350" s="19" t="s">
        <v>6</v>
      </c>
      <c r="D350" s="19" t="s">
        <v>167</v>
      </c>
      <c r="E350" s="54" t="s">
        <v>73</v>
      </c>
      <c r="F350" s="14">
        <f>F352</f>
        <v>6848</v>
      </c>
      <c r="G350" s="15">
        <v>140</v>
      </c>
      <c r="H350" s="15">
        <v>130</v>
      </c>
      <c r="I350" s="15">
        <v>150</v>
      </c>
    </row>
    <row r="351" spans="1:9" s="3" customFormat="1" ht="31.5" hidden="1">
      <c r="A351" s="38" t="s">
        <v>75</v>
      </c>
      <c r="B351" s="19" t="s">
        <v>35</v>
      </c>
      <c r="C351" s="19" t="s">
        <v>6</v>
      </c>
      <c r="D351" s="19" t="s">
        <v>167</v>
      </c>
      <c r="E351" s="54" t="s">
        <v>77</v>
      </c>
      <c r="F351" s="14"/>
      <c r="G351" s="15"/>
      <c r="H351" s="15"/>
      <c r="I351" s="15"/>
    </row>
    <row r="352" spans="1:9" s="3" customFormat="1" ht="31.5" hidden="1">
      <c r="A352" s="38" t="s">
        <v>82</v>
      </c>
      <c r="B352" s="19" t="s">
        <v>35</v>
      </c>
      <c r="C352" s="19" t="s">
        <v>6</v>
      </c>
      <c r="D352" s="19" t="s">
        <v>167</v>
      </c>
      <c r="E352" s="54" t="s">
        <v>85</v>
      </c>
      <c r="F352" s="14">
        <f>6746+102</f>
        <v>6848</v>
      </c>
      <c r="G352" s="15"/>
      <c r="H352" s="15"/>
      <c r="I352" s="15"/>
    </row>
    <row r="353" spans="1:9" s="3" customFormat="1" ht="15.75" hidden="1">
      <c r="A353" s="76" t="s">
        <v>212</v>
      </c>
      <c r="B353" s="19" t="s">
        <v>35</v>
      </c>
      <c r="C353" s="19" t="s">
        <v>6</v>
      </c>
      <c r="D353" s="19" t="s">
        <v>167</v>
      </c>
      <c r="E353" s="54" t="s">
        <v>210</v>
      </c>
      <c r="F353" s="14"/>
      <c r="G353" s="15"/>
      <c r="H353" s="15"/>
      <c r="I353" s="15"/>
    </row>
    <row r="354" spans="1:9" s="3" customFormat="1" ht="126">
      <c r="A354" s="77" t="s">
        <v>297</v>
      </c>
      <c r="B354" s="19" t="s">
        <v>35</v>
      </c>
      <c r="C354" s="19" t="s">
        <v>6</v>
      </c>
      <c r="D354" s="19" t="s">
        <v>168</v>
      </c>
      <c r="E354" s="19"/>
      <c r="F354" s="14"/>
      <c r="G354" s="15">
        <f>G355</f>
        <v>3476</v>
      </c>
      <c r="H354" s="15">
        <f>H355</f>
        <v>3750</v>
      </c>
      <c r="I354" s="15">
        <f>I355</f>
        <v>3800</v>
      </c>
    </row>
    <row r="355" spans="1:9" s="3" customFormat="1" ht="31.5">
      <c r="A355" s="50" t="s">
        <v>108</v>
      </c>
      <c r="B355" s="19" t="s">
        <v>35</v>
      </c>
      <c r="C355" s="19" t="s">
        <v>6</v>
      </c>
      <c r="D355" s="19" t="s">
        <v>169</v>
      </c>
      <c r="E355" s="19"/>
      <c r="F355" s="14"/>
      <c r="G355" s="15">
        <f>G356+G357</f>
        <v>3476</v>
      </c>
      <c r="H355" s="15">
        <f>H356+H357</f>
        <v>3750</v>
      </c>
      <c r="I355" s="15">
        <f>I356+I357</f>
        <v>3800</v>
      </c>
    </row>
    <row r="356" spans="1:9" s="3" customFormat="1" ht="81" customHeight="1">
      <c r="A356" s="61" t="s">
        <v>83</v>
      </c>
      <c r="B356" s="19" t="s">
        <v>35</v>
      </c>
      <c r="C356" s="19" t="s">
        <v>6</v>
      </c>
      <c r="D356" s="19" t="s">
        <v>169</v>
      </c>
      <c r="E356" s="19" t="s">
        <v>62</v>
      </c>
      <c r="F356" s="14">
        <f>F358</f>
        <v>280</v>
      </c>
      <c r="G356" s="15">
        <v>3476</v>
      </c>
      <c r="H356" s="15">
        <v>3750</v>
      </c>
      <c r="I356" s="15">
        <v>3800</v>
      </c>
    </row>
    <row r="357" spans="1:9" s="3" customFormat="1" ht="31.5" hidden="1">
      <c r="A357" s="61" t="s">
        <v>64</v>
      </c>
      <c r="B357" s="19" t="s">
        <v>35</v>
      </c>
      <c r="C357" s="19" t="s">
        <v>6</v>
      </c>
      <c r="D357" s="19" t="s">
        <v>169</v>
      </c>
      <c r="E357" s="19" t="s">
        <v>63</v>
      </c>
      <c r="F357" s="14">
        <f>F358</f>
        <v>280</v>
      </c>
      <c r="G357" s="15">
        <f>155-155</f>
        <v>0</v>
      </c>
      <c r="H357" s="15"/>
      <c r="I357" s="15"/>
    </row>
    <row r="358" spans="1:9" s="3" customFormat="1" ht="63">
      <c r="A358" s="77" t="s">
        <v>296</v>
      </c>
      <c r="B358" s="19" t="s">
        <v>35</v>
      </c>
      <c r="C358" s="19" t="s">
        <v>6</v>
      </c>
      <c r="D358" s="19" t="s">
        <v>170</v>
      </c>
      <c r="E358" s="19"/>
      <c r="F358" s="14">
        <v>280</v>
      </c>
      <c r="G358" s="15">
        <f>G359</f>
        <v>1675</v>
      </c>
      <c r="H358" s="15">
        <f>H359</f>
        <v>1737</v>
      </c>
      <c r="I358" s="15">
        <f>I359</f>
        <v>1767</v>
      </c>
    </row>
    <row r="359" spans="1:9" s="3" customFormat="1" ht="31.5">
      <c r="A359" s="50" t="s">
        <v>221</v>
      </c>
      <c r="B359" s="19" t="s">
        <v>35</v>
      </c>
      <c r="C359" s="19" t="s">
        <v>6</v>
      </c>
      <c r="D359" s="19" t="s">
        <v>171</v>
      </c>
      <c r="E359" s="19"/>
      <c r="F359" s="14"/>
      <c r="G359" s="15">
        <f>G360+G361+G363+G365+G362+G364+G366</f>
        <v>1675</v>
      </c>
      <c r="H359" s="15">
        <f>H360+H361+H363+H365+H362+H364+H366</f>
        <v>1737</v>
      </c>
      <c r="I359" s="15">
        <f>I360+I361+I363+I365+I362+I364+I366</f>
        <v>1767</v>
      </c>
    </row>
    <row r="360" spans="1:9" s="3" customFormat="1" ht="15.75">
      <c r="A360" s="65" t="s">
        <v>187</v>
      </c>
      <c r="B360" s="19" t="s">
        <v>35</v>
      </c>
      <c r="C360" s="19" t="s">
        <v>6</v>
      </c>
      <c r="D360" s="19" t="s">
        <v>171</v>
      </c>
      <c r="E360" s="19" t="s">
        <v>84</v>
      </c>
      <c r="F360" s="14"/>
      <c r="G360" s="15">
        <v>1205.3</v>
      </c>
      <c r="H360" s="15">
        <v>1257.3</v>
      </c>
      <c r="I360" s="15">
        <v>1257.3</v>
      </c>
    </row>
    <row r="361" spans="1:9" s="3" customFormat="1" ht="47.25" hidden="1">
      <c r="A361" s="65" t="s">
        <v>81</v>
      </c>
      <c r="B361" s="19" t="s">
        <v>35</v>
      </c>
      <c r="C361" s="19" t="s">
        <v>6</v>
      </c>
      <c r="D361" s="19" t="s">
        <v>171</v>
      </c>
      <c r="E361" s="19" t="s">
        <v>65</v>
      </c>
      <c r="F361" s="14"/>
      <c r="G361" s="15"/>
      <c r="H361" s="15"/>
      <c r="I361" s="15"/>
    </row>
    <row r="362" spans="1:9" s="3" customFormat="1" ht="63">
      <c r="A362" s="39" t="s">
        <v>188</v>
      </c>
      <c r="B362" s="19" t="s">
        <v>35</v>
      </c>
      <c r="C362" s="19" t="s">
        <v>6</v>
      </c>
      <c r="D362" s="19" t="s">
        <v>171</v>
      </c>
      <c r="E362" s="19" t="s">
        <v>149</v>
      </c>
      <c r="F362" s="14"/>
      <c r="G362" s="15">
        <v>379.7</v>
      </c>
      <c r="H362" s="15">
        <v>379.7</v>
      </c>
      <c r="I362" s="15">
        <v>379.7</v>
      </c>
    </row>
    <row r="363" spans="1:9" s="3" customFormat="1" ht="47.25">
      <c r="A363" s="65" t="s">
        <v>74</v>
      </c>
      <c r="B363" s="19" t="s">
        <v>35</v>
      </c>
      <c r="C363" s="19" t="s">
        <v>6</v>
      </c>
      <c r="D363" s="19" t="s">
        <v>171</v>
      </c>
      <c r="E363" s="54" t="s">
        <v>73</v>
      </c>
      <c r="F363" s="14"/>
      <c r="G363" s="15">
        <v>90</v>
      </c>
      <c r="H363" s="15">
        <v>100</v>
      </c>
      <c r="I363" s="15">
        <v>130</v>
      </c>
    </row>
    <row r="364" spans="1:9" s="3" customFormat="1" ht="47.25" hidden="1">
      <c r="A364" s="76" t="s">
        <v>102</v>
      </c>
      <c r="B364" s="19" t="s">
        <v>35</v>
      </c>
      <c r="C364" s="19" t="s">
        <v>6</v>
      </c>
      <c r="D364" s="19" t="s">
        <v>171</v>
      </c>
      <c r="E364" s="54" t="s">
        <v>100</v>
      </c>
      <c r="F364" s="14"/>
      <c r="G364" s="15"/>
      <c r="H364" s="15"/>
      <c r="I364" s="15"/>
    </row>
    <row r="365" spans="1:9" s="3" customFormat="1" ht="31.5" hidden="1">
      <c r="A365" s="76" t="s">
        <v>82</v>
      </c>
      <c r="B365" s="19" t="s">
        <v>35</v>
      </c>
      <c r="C365" s="19" t="s">
        <v>6</v>
      </c>
      <c r="D365" s="19" t="s">
        <v>171</v>
      </c>
      <c r="E365" s="54" t="s">
        <v>85</v>
      </c>
      <c r="F365" s="14"/>
      <c r="G365" s="15"/>
      <c r="H365" s="15"/>
      <c r="I365" s="15"/>
    </row>
    <row r="366" spans="1:9" s="3" customFormat="1" ht="15.75" hidden="1">
      <c r="A366" s="76" t="s">
        <v>212</v>
      </c>
      <c r="B366" s="19" t="s">
        <v>35</v>
      </c>
      <c r="C366" s="19" t="s">
        <v>6</v>
      </c>
      <c r="D366" s="19" t="s">
        <v>171</v>
      </c>
      <c r="E366" s="54" t="s">
        <v>210</v>
      </c>
      <c r="F366" s="14"/>
      <c r="G366" s="15"/>
      <c r="H366" s="15"/>
      <c r="I366" s="15"/>
    </row>
    <row r="367" spans="1:9" s="3" customFormat="1" ht="31.5" hidden="1">
      <c r="A367" s="65" t="s">
        <v>76</v>
      </c>
      <c r="B367" s="24" t="s">
        <v>35</v>
      </c>
      <c r="C367" s="24" t="s">
        <v>6</v>
      </c>
      <c r="D367" s="24" t="s">
        <v>119</v>
      </c>
      <c r="E367" s="19"/>
      <c r="F367" s="14"/>
      <c r="G367" s="15">
        <f aca="true" t="shared" si="23" ref="G367:I368">G368</f>
        <v>0</v>
      </c>
      <c r="H367" s="15">
        <f t="shared" si="23"/>
        <v>0</v>
      </c>
      <c r="I367" s="15">
        <f t="shared" si="23"/>
        <v>0</v>
      </c>
    </row>
    <row r="368" spans="1:9" s="3" customFormat="1" ht="77.25" customHeight="1" hidden="1">
      <c r="A368" s="40" t="s">
        <v>91</v>
      </c>
      <c r="B368" s="19" t="s">
        <v>35</v>
      </c>
      <c r="C368" s="19" t="s">
        <v>6</v>
      </c>
      <c r="D368" s="19" t="s">
        <v>172</v>
      </c>
      <c r="E368" s="19"/>
      <c r="F368" s="14"/>
      <c r="G368" s="15">
        <f t="shared" si="23"/>
        <v>0</v>
      </c>
      <c r="H368" s="15">
        <f t="shared" si="23"/>
        <v>0</v>
      </c>
      <c r="I368" s="15">
        <f t="shared" si="23"/>
        <v>0</v>
      </c>
    </row>
    <row r="369" spans="1:9" s="3" customFormat="1" ht="47.25" hidden="1">
      <c r="A369" s="32" t="s">
        <v>74</v>
      </c>
      <c r="B369" s="19" t="s">
        <v>35</v>
      </c>
      <c r="C369" s="19" t="s">
        <v>6</v>
      </c>
      <c r="D369" s="19" t="s">
        <v>172</v>
      </c>
      <c r="E369" s="19" t="s">
        <v>73</v>
      </c>
      <c r="F369" s="14"/>
      <c r="G369" s="15"/>
      <c r="H369" s="15"/>
      <c r="I369" s="15"/>
    </row>
    <row r="370" spans="1:9" s="56" customFormat="1" ht="15.75">
      <c r="A370" s="34" t="s">
        <v>40</v>
      </c>
      <c r="B370" s="9" t="s">
        <v>39</v>
      </c>
      <c r="C370" s="9"/>
      <c r="D370" s="9"/>
      <c r="E370" s="9"/>
      <c r="F370" s="11" t="e">
        <f>F375+F389+#REF!</f>
        <v>#REF!</v>
      </c>
      <c r="G370" s="12">
        <f>G371+G375+G389+G397</f>
        <v>24181.9</v>
      </c>
      <c r="H370" s="12">
        <f>H371+H375+H389+H397</f>
        <v>24430.9</v>
      </c>
      <c r="I370" s="12">
        <f>I371+I375+I389+I397</f>
        <v>24440.9</v>
      </c>
    </row>
    <row r="371" spans="1:9" s="56" customFormat="1" ht="15.75">
      <c r="A371" s="42" t="s">
        <v>52</v>
      </c>
      <c r="B371" s="13" t="s">
        <v>39</v>
      </c>
      <c r="C371" s="13" t="s">
        <v>6</v>
      </c>
      <c r="D371" s="13"/>
      <c r="E371" s="13"/>
      <c r="F371" s="11" t="e">
        <f>F374+#REF!+#REF!+#REF!+#REF!+#REF!</f>
        <v>#REF!</v>
      </c>
      <c r="G371" s="12">
        <f aca="true" t="shared" si="24" ref="G371:I373">G372</f>
        <v>1000</v>
      </c>
      <c r="H371" s="12">
        <f t="shared" si="24"/>
        <v>1224</v>
      </c>
      <c r="I371" s="12">
        <f t="shared" si="24"/>
        <v>1224</v>
      </c>
    </row>
    <row r="372" spans="1:9" s="56" customFormat="1" ht="31.5">
      <c r="A372" s="65" t="s">
        <v>76</v>
      </c>
      <c r="B372" s="24" t="s">
        <v>39</v>
      </c>
      <c r="C372" s="24" t="s">
        <v>6</v>
      </c>
      <c r="D372" s="24" t="s">
        <v>119</v>
      </c>
      <c r="E372" s="24"/>
      <c r="F372" s="11"/>
      <c r="G372" s="26">
        <f t="shared" si="24"/>
        <v>1000</v>
      </c>
      <c r="H372" s="26">
        <f t="shared" si="24"/>
        <v>1224</v>
      </c>
      <c r="I372" s="26">
        <f t="shared" si="24"/>
        <v>1224</v>
      </c>
    </row>
    <row r="373" spans="1:9" s="3" customFormat="1" ht="47.25">
      <c r="A373" s="51" t="s">
        <v>51</v>
      </c>
      <c r="B373" s="24" t="s">
        <v>39</v>
      </c>
      <c r="C373" s="24" t="s">
        <v>6</v>
      </c>
      <c r="D373" s="10" t="s">
        <v>173</v>
      </c>
      <c r="E373" s="10"/>
      <c r="F373" s="14">
        <f>F374</f>
        <v>3536</v>
      </c>
      <c r="G373" s="15">
        <f t="shared" si="24"/>
        <v>1000</v>
      </c>
      <c r="H373" s="15">
        <f t="shared" si="24"/>
        <v>1224</v>
      </c>
      <c r="I373" s="15">
        <f t="shared" si="24"/>
        <v>1224</v>
      </c>
    </row>
    <row r="374" spans="1:9" s="3" customFormat="1" ht="31.5">
      <c r="A374" s="50" t="s">
        <v>93</v>
      </c>
      <c r="B374" s="24" t="s">
        <v>39</v>
      </c>
      <c r="C374" s="24" t="s">
        <v>6</v>
      </c>
      <c r="D374" s="10" t="s">
        <v>173</v>
      </c>
      <c r="E374" s="10" t="s">
        <v>94</v>
      </c>
      <c r="F374" s="14">
        <v>3536</v>
      </c>
      <c r="G374" s="15">
        <v>1000</v>
      </c>
      <c r="H374" s="15">
        <v>1224</v>
      </c>
      <c r="I374" s="15">
        <v>1224</v>
      </c>
    </row>
    <row r="375" spans="1:9" s="56" customFormat="1" ht="15.75">
      <c r="A375" s="37" t="s">
        <v>41</v>
      </c>
      <c r="B375" s="13" t="s">
        <v>39</v>
      </c>
      <c r="C375" s="13" t="s">
        <v>9</v>
      </c>
      <c r="D375" s="13"/>
      <c r="E375" s="13"/>
      <c r="F375" s="11" t="e">
        <f>#REF!+#REF!+#REF!+#REF!+#REF!+#REF!</f>
        <v>#REF!</v>
      </c>
      <c r="G375" s="12">
        <f>G376</f>
        <v>17027.7</v>
      </c>
      <c r="H375" s="12">
        <f>H376</f>
        <v>17027.7</v>
      </c>
      <c r="I375" s="12">
        <f>I376</f>
        <v>17027.7</v>
      </c>
    </row>
    <row r="376" spans="1:9" s="3" customFormat="1" ht="31.5">
      <c r="A376" s="65" t="s">
        <v>76</v>
      </c>
      <c r="B376" s="24" t="s">
        <v>39</v>
      </c>
      <c r="C376" s="24" t="s">
        <v>9</v>
      </c>
      <c r="D376" s="24" t="s">
        <v>119</v>
      </c>
      <c r="E376" s="24"/>
      <c r="F376" s="14"/>
      <c r="G376" s="15">
        <f>G379+G381+G377+G387</f>
        <v>17027.7</v>
      </c>
      <c r="H376" s="15">
        <f>H379+H381+H377+H387</f>
        <v>17027.7</v>
      </c>
      <c r="I376" s="15">
        <f>I379+I381+I377+I387</f>
        <v>17027.7</v>
      </c>
    </row>
    <row r="377" spans="1:9" s="56" customFormat="1" ht="110.25">
      <c r="A377" s="50" t="s">
        <v>288</v>
      </c>
      <c r="B377" s="23" t="s">
        <v>39</v>
      </c>
      <c r="C377" s="23" t="s">
        <v>9</v>
      </c>
      <c r="D377" s="23" t="s">
        <v>174</v>
      </c>
      <c r="E377" s="23"/>
      <c r="F377" s="28"/>
      <c r="G377" s="26">
        <f>G378</f>
        <v>3153.6</v>
      </c>
      <c r="H377" s="26">
        <f>H378</f>
        <v>3153.6</v>
      </c>
      <c r="I377" s="26">
        <f>I378</f>
        <v>3153.6</v>
      </c>
    </row>
    <row r="378" spans="1:9" s="56" customFormat="1" ht="47.25">
      <c r="A378" s="67" t="s">
        <v>95</v>
      </c>
      <c r="B378" s="23" t="s">
        <v>39</v>
      </c>
      <c r="C378" s="23" t="s">
        <v>9</v>
      </c>
      <c r="D378" s="23" t="s">
        <v>174</v>
      </c>
      <c r="E378" s="23" t="s">
        <v>96</v>
      </c>
      <c r="F378" s="28"/>
      <c r="G378" s="26">
        <v>3153.6</v>
      </c>
      <c r="H378" s="26">
        <v>3153.6</v>
      </c>
      <c r="I378" s="26">
        <v>3153.6</v>
      </c>
    </row>
    <row r="379" spans="1:9" s="3" customFormat="1" ht="141.75">
      <c r="A379" s="51" t="s">
        <v>289</v>
      </c>
      <c r="B379" s="24" t="s">
        <v>39</v>
      </c>
      <c r="C379" s="24" t="s">
        <v>9</v>
      </c>
      <c r="D379" s="24" t="s">
        <v>175</v>
      </c>
      <c r="E379" s="24"/>
      <c r="F379" s="14">
        <f>F380</f>
        <v>3536</v>
      </c>
      <c r="G379" s="15">
        <f>G380</f>
        <v>335.7</v>
      </c>
      <c r="H379" s="15">
        <f>H380</f>
        <v>335.7</v>
      </c>
      <c r="I379" s="15">
        <f>I380</f>
        <v>335.7</v>
      </c>
    </row>
    <row r="380" spans="1:9" s="3" customFormat="1" ht="47.25">
      <c r="A380" s="51" t="s">
        <v>95</v>
      </c>
      <c r="B380" s="24" t="s">
        <v>39</v>
      </c>
      <c r="C380" s="24" t="s">
        <v>9</v>
      </c>
      <c r="D380" s="24" t="s">
        <v>175</v>
      </c>
      <c r="E380" s="24" t="s">
        <v>96</v>
      </c>
      <c r="F380" s="14">
        <v>3536</v>
      </c>
      <c r="G380" s="15">
        <v>335.7</v>
      </c>
      <c r="H380" s="15">
        <v>335.7</v>
      </c>
      <c r="I380" s="15">
        <v>335.7</v>
      </c>
    </row>
    <row r="381" spans="1:9" s="3" customFormat="1" ht="37.5" customHeight="1">
      <c r="A381" s="51" t="s">
        <v>290</v>
      </c>
      <c r="B381" s="24" t="s">
        <v>39</v>
      </c>
      <c r="C381" s="24" t="s">
        <v>9</v>
      </c>
      <c r="D381" s="24" t="s">
        <v>176</v>
      </c>
      <c r="E381" s="24"/>
      <c r="F381" s="14"/>
      <c r="G381" s="15">
        <f>G386+G385+G383+G382+G384</f>
        <v>13538.4</v>
      </c>
      <c r="H381" s="15">
        <f>H386+H385+H383+H382+H384</f>
        <v>13538.4</v>
      </c>
      <c r="I381" s="15">
        <f>I386+I385+I383+I382+I384</f>
        <v>13538.4</v>
      </c>
    </row>
    <row r="382" spans="1:9" s="3" customFormat="1" ht="31.5" hidden="1">
      <c r="A382" s="40" t="s">
        <v>145</v>
      </c>
      <c r="B382" s="24" t="s">
        <v>39</v>
      </c>
      <c r="C382" s="24" t="s">
        <v>9</v>
      </c>
      <c r="D382" s="24" t="s">
        <v>176</v>
      </c>
      <c r="E382" s="24" t="s">
        <v>68</v>
      </c>
      <c r="F382" s="14"/>
      <c r="G382" s="26"/>
      <c r="H382" s="15"/>
      <c r="I382" s="15"/>
    </row>
    <row r="383" spans="1:9" s="3" customFormat="1" ht="48.75" customHeight="1" hidden="1">
      <c r="A383" s="40" t="s">
        <v>70</v>
      </c>
      <c r="B383" s="24" t="s">
        <v>39</v>
      </c>
      <c r="C383" s="24" t="s">
        <v>9</v>
      </c>
      <c r="D383" s="24" t="s">
        <v>176</v>
      </c>
      <c r="E383" s="24" t="s">
        <v>72</v>
      </c>
      <c r="F383" s="14"/>
      <c r="G383" s="26"/>
      <c r="H383" s="15"/>
      <c r="I383" s="15"/>
    </row>
    <row r="384" spans="1:9" s="3" customFormat="1" ht="48.75" customHeight="1" hidden="1">
      <c r="A384" s="40" t="s">
        <v>147</v>
      </c>
      <c r="B384" s="24" t="s">
        <v>39</v>
      </c>
      <c r="C384" s="24" t="s">
        <v>9</v>
      </c>
      <c r="D384" s="24" t="s">
        <v>176</v>
      </c>
      <c r="E384" s="24" t="s">
        <v>146</v>
      </c>
      <c r="F384" s="14"/>
      <c r="G384" s="26"/>
      <c r="H384" s="15"/>
      <c r="I384" s="15"/>
    </row>
    <row r="385" spans="1:9" s="3" customFormat="1" ht="48.75" customHeight="1">
      <c r="A385" s="32" t="s">
        <v>74</v>
      </c>
      <c r="B385" s="24" t="s">
        <v>39</v>
      </c>
      <c r="C385" s="24" t="s">
        <v>9</v>
      </c>
      <c r="D385" s="24" t="s">
        <v>176</v>
      </c>
      <c r="E385" s="24" t="s">
        <v>73</v>
      </c>
      <c r="F385" s="14"/>
      <c r="G385" s="26">
        <v>150</v>
      </c>
      <c r="H385" s="15">
        <v>150</v>
      </c>
      <c r="I385" s="15">
        <v>150</v>
      </c>
    </row>
    <row r="386" spans="1:9" s="3" customFormat="1" ht="47.25">
      <c r="A386" s="51" t="s">
        <v>95</v>
      </c>
      <c r="B386" s="24" t="s">
        <v>39</v>
      </c>
      <c r="C386" s="24" t="s">
        <v>9</v>
      </c>
      <c r="D386" s="24" t="s">
        <v>176</v>
      </c>
      <c r="E386" s="24" t="s">
        <v>96</v>
      </c>
      <c r="F386" s="14"/>
      <c r="G386" s="26">
        <v>13388.4</v>
      </c>
      <c r="H386" s="26">
        <v>13388.4</v>
      </c>
      <c r="I386" s="26">
        <v>13388.4</v>
      </c>
    </row>
    <row r="387" spans="1:9" s="3" customFormat="1" ht="31.5" hidden="1">
      <c r="A387" s="61" t="s">
        <v>177</v>
      </c>
      <c r="B387" s="24" t="s">
        <v>39</v>
      </c>
      <c r="C387" s="24" t="s">
        <v>9</v>
      </c>
      <c r="D387" s="24" t="s">
        <v>178</v>
      </c>
      <c r="E387" s="24"/>
      <c r="F387" s="14"/>
      <c r="G387" s="15">
        <f>G388</f>
        <v>0</v>
      </c>
      <c r="H387" s="15">
        <f>H388</f>
        <v>0</v>
      </c>
      <c r="I387" s="15">
        <f>I388</f>
        <v>0</v>
      </c>
    </row>
    <row r="388" spans="1:9" s="3" customFormat="1" ht="47.25" hidden="1">
      <c r="A388" s="61" t="s">
        <v>102</v>
      </c>
      <c r="B388" s="24" t="s">
        <v>39</v>
      </c>
      <c r="C388" s="24" t="s">
        <v>9</v>
      </c>
      <c r="D388" s="24" t="s">
        <v>178</v>
      </c>
      <c r="E388" s="24" t="s">
        <v>100</v>
      </c>
      <c r="F388" s="14"/>
      <c r="G388" s="15"/>
      <c r="H388" s="15"/>
      <c r="I388" s="15"/>
    </row>
    <row r="389" spans="1:9" s="3" customFormat="1" ht="15.75">
      <c r="A389" s="34" t="s">
        <v>46</v>
      </c>
      <c r="B389" s="9" t="s">
        <v>39</v>
      </c>
      <c r="C389" s="9" t="s">
        <v>11</v>
      </c>
      <c r="D389" s="9"/>
      <c r="E389" s="9"/>
      <c r="F389" s="11" t="e">
        <f>F391+#REF!</f>
        <v>#REF!</v>
      </c>
      <c r="G389" s="12">
        <f>G390</f>
        <v>4639.2</v>
      </c>
      <c r="H389" s="12">
        <f>H390</f>
        <v>4639.2</v>
      </c>
      <c r="I389" s="12">
        <f>I390</f>
        <v>4639.2</v>
      </c>
    </row>
    <row r="390" spans="1:9" s="3" customFormat="1" ht="31.5">
      <c r="A390" s="32" t="s">
        <v>76</v>
      </c>
      <c r="B390" s="19" t="s">
        <v>39</v>
      </c>
      <c r="C390" s="19" t="s">
        <v>11</v>
      </c>
      <c r="D390" s="19" t="s">
        <v>119</v>
      </c>
      <c r="E390" s="19"/>
      <c r="F390" s="14"/>
      <c r="G390" s="15">
        <f>G393+G395+G391</f>
        <v>4639.2</v>
      </c>
      <c r="H390" s="15">
        <f>H393+H395+H391</f>
        <v>4639.2</v>
      </c>
      <c r="I390" s="15">
        <f>I393+I395+I391</f>
        <v>4639.2</v>
      </c>
    </row>
    <row r="391" spans="1:9" s="3" customFormat="1" ht="110.25">
      <c r="A391" s="50" t="s">
        <v>291</v>
      </c>
      <c r="B391" s="19" t="s">
        <v>39</v>
      </c>
      <c r="C391" s="19" t="s">
        <v>11</v>
      </c>
      <c r="D391" s="19" t="s">
        <v>179</v>
      </c>
      <c r="E391" s="19"/>
      <c r="F391" s="14">
        <f>F392</f>
        <v>2455</v>
      </c>
      <c r="G391" s="15">
        <f>G392</f>
        <v>878.2</v>
      </c>
      <c r="H391" s="15">
        <f>H392</f>
        <v>878.2</v>
      </c>
      <c r="I391" s="15">
        <f>I392</f>
        <v>878.2</v>
      </c>
    </row>
    <row r="392" spans="1:9" s="3" customFormat="1" ht="47.25">
      <c r="A392" s="67" t="s">
        <v>95</v>
      </c>
      <c r="B392" s="19" t="s">
        <v>39</v>
      </c>
      <c r="C392" s="19" t="s">
        <v>11</v>
      </c>
      <c r="D392" s="19" t="s">
        <v>179</v>
      </c>
      <c r="E392" s="19" t="s">
        <v>96</v>
      </c>
      <c r="F392" s="14">
        <v>2455</v>
      </c>
      <c r="G392" s="15">
        <v>878.2</v>
      </c>
      <c r="H392" s="15">
        <v>878.2</v>
      </c>
      <c r="I392" s="15">
        <v>878.2</v>
      </c>
    </row>
    <row r="393" spans="1:9" s="3" customFormat="1" ht="31.5">
      <c r="A393" s="50" t="s">
        <v>292</v>
      </c>
      <c r="B393" s="19" t="s">
        <v>39</v>
      </c>
      <c r="C393" s="19" t="s">
        <v>11</v>
      </c>
      <c r="D393" s="19" t="s">
        <v>180</v>
      </c>
      <c r="E393" s="19"/>
      <c r="F393" s="14" t="e">
        <f>#REF!</f>
        <v>#REF!</v>
      </c>
      <c r="G393" s="15">
        <f>G394</f>
        <v>2468</v>
      </c>
      <c r="H393" s="15">
        <f>H394</f>
        <v>2468</v>
      </c>
      <c r="I393" s="15">
        <f>I394</f>
        <v>2468</v>
      </c>
    </row>
    <row r="394" spans="1:9" s="3" customFormat="1" ht="47.25">
      <c r="A394" s="67" t="s">
        <v>95</v>
      </c>
      <c r="B394" s="19" t="s">
        <v>39</v>
      </c>
      <c r="C394" s="19" t="s">
        <v>11</v>
      </c>
      <c r="D394" s="19" t="s">
        <v>180</v>
      </c>
      <c r="E394" s="19" t="s">
        <v>96</v>
      </c>
      <c r="F394" s="14"/>
      <c r="G394" s="15">
        <v>2468</v>
      </c>
      <c r="H394" s="15">
        <v>2468</v>
      </c>
      <c r="I394" s="15">
        <v>2468</v>
      </c>
    </row>
    <row r="395" spans="1:9" s="3" customFormat="1" ht="63">
      <c r="A395" s="66" t="s">
        <v>293</v>
      </c>
      <c r="B395" s="19" t="s">
        <v>39</v>
      </c>
      <c r="C395" s="19" t="s">
        <v>11</v>
      </c>
      <c r="D395" s="19" t="s">
        <v>181</v>
      </c>
      <c r="E395" s="19"/>
      <c r="F395" s="14">
        <v>2455</v>
      </c>
      <c r="G395" s="15">
        <f>G396</f>
        <v>1293</v>
      </c>
      <c r="H395" s="15">
        <f>H396</f>
        <v>1293</v>
      </c>
      <c r="I395" s="15">
        <f>I396</f>
        <v>1293</v>
      </c>
    </row>
    <row r="396" spans="1:9" s="3" customFormat="1" ht="47.25">
      <c r="A396" s="32" t="s">
        <v>224</v>
      </c>
      <c r="B396" s="19" t="s">
        <v>39</v>
      </c>
      <c r="C396" s="19" t="s">
        <v>11</v>
      </c>
      <c r="D396" s="19" t="s">
        <v>181</v>
      </c>
      <c r="E396" s="19" t="s">
        <v>225</v>
      </c>
      <c r="F396" s="14" t="e">
        <f>#REF!</f>
        <v>#REF!</v>
      </c>
      <c r="G396" s="15">
        <v>1293</v>
      </c>
      <c r="H396" s="15">
        <v>1293</v>
      </c>
      <c r="I396" s="15">
        <v>1293</v>
      </c>
    </row>
    <row r="397" spans="1:9" s="56" customFormat="1" ht="31.5">
      <c r="A397" s="42" t="s">
        <v>251</v>
      </c>
      <c r="B397" s="27" t="s">
        <v>39</v>
      </c>
      <c r="C397" s="27" t="s">
        <v>26</v>
      </c>
      <c r="D397" s="27"/>
      <c r="E397" s="27"/>
      <c r="F397" s="28"/>
      <c r="G397" s="29">
        <f>G403+G398</f>
        <v>1515</v>
      </c>
      <c r="H397" s="29">
        <f>H403+H398</f>
        <v>1540</v>
      </c>
      <c r="I397" s="29">
        <f>I403+I398</f>
        <v>1550</v>
      </c>
    </row>
    <row r="398" spans="1:9" s="56" customFormat="1" ht="78.75">
      <c r="A398" s="37" t="s">
        <v>316</v>
      </c>
      <c r="B398" s="10" t="s">
        <v>39</v>
      </c>
      <c r="C398" s="10" t="s">
        <v>26</v>
      </c>
      <c r="D398" s="19" t="s">
        <v>121</v>
      </c>
      <c r="E398" s="19"/>
      <c r="F398" s="28"/>
      <c r="G398" s="26">
        <f aca="true" t="shared" si="25" ref="G398:I401">G399</f>
        <v>15</v>
      </c>
      <c r="H398" s="26">
        <f t="shared" si="25"/>
        <v>40</v>
      </c>
      <c r="I398" s="26">
        <f t="shared" si="25"/>
        <v>50</v>
      </c>
    </row>
    <row r="399" spans="1:9" s="56" customFormat="1" ht="78.75">
      <c r="A399" s="38" t="s">
        <v>344</v>
      </c>
      <c r="B399" s="10" t="s">
        <v>39</v>
      </c>
      <c r="C399" s="10" t="s">
        <v>26</v>
      </c>
      <c r="D399" s="19" t="s">
        <v>341</v>
      </c>
      <c r="E399" s="19"/>
      <c r="F399" s="28"/>
      <c r="G399" s="26">
        <f t="shared" si="25"/>
        <v>15</v>
      </c>
      <c r="H399" s="26">
        <f t="shared" si="25"/>
        <v>40</v>
      </c>
      <c r="I399" s="26">
        <f t="shared" si="25"/>
        <v>50</v>
      </c>
    </row>
    <row r="400" spans="1:9" s="56" customFormat="1" ht="78.75">
      <c r="A400" s="38" t="s">
        <v>345</v>
      </c>
      <c r="B400" s="10" t="s">
        <v>39</v>
      </c>
      <c r="C400" s="10" t="s">
        <v>26</v>
      </c>
      <c r="D400" s="19" t="s">
        <v>342</v>
      </c>
      <c r="E400" s="19"/>
      <c r="F400" s="28"/>
      <c r="G400" s="26">
        <f t="shared" si="25"/>
        <v>15</v>
      </c>
      <c r="H400" s="26">
        <f t="shared" si="25"/>
        <v>40</v>
      </c>
      <c r="I400" s="26">
        <f t="shared" si="25"/>
        <v>50</v>
      </c>
    </row>
    <row r="401" spans="1:9" s="56" customFormat="1" ht="31.5">
      <c r="A401" s="93" t="s">
        <v>78</v>
      </c>
      <c r="B401" s="10" t="s">
        <v>39</v>
      </c>
      <c r="C401" s="10" t="s">
        <v>26</v>
      </c>
      <c r="D401" s="19" t="s">
        <v>343</v>
      </c>
      <c r="E401" s="19"/>
      <c r="F401" s="28"/>
      <c r="G401" s="26">
        <f t="shared" si="25"/>
        <v>15</v>
      </c>
      <c r="H401" s="26">
        <f t="shared" si="25"/>
        <v>40</v>
      </c>
      <c r="I401" s="26">
        <f t="shared" si="25"/>
        <v>50</v>
      </c>
    </row>
    <row r="402" spans="1:9" s="56" customFormat="1" ht="47.25">
      <c r="A402" s="32" t="s">
        <v>74</v>
      </c>
      <c r="B402" s="10" t="s">
        <v>39</v>
      </c>
      <c r="C402" s="10" t="s">
        <v>26</v>
      </c>
      <c r="D402" s="19" t="s">
        <v>343</v>
      </c>
      <c r="E402" s="19" t="s">
        <v>73</v>
      </c>
      <c r="F402" s="28"/>
      <c r="G402" s="26">
        <v>15</v>
      </c>
      <c r="H402" s="26">
        <v>40</v>
      </c>
      <c r="I402" s="26">
        <v>50</v>
      </c>
    </row>
    <row r="403" spans="1:9" s="3" customFormat="1" ht="31.5">
      <c r="A403" s="51" t="s">
        <v>290</v>
      </c>
      <c r="B403" s="24" t="s">
        <v>39</v>
      </c>
      <c r="C403" s="24" t="s">
        <v>9</v>
      </c>
      <c r="D403" s="24" t="s">
        <v>176</v>
      </c>
      <c r="E403" s="24"/>
      <c r="F403" s="14"/>
      <c r="G403" s="15">
        <f>G404+G405+G406+G407</f>
        <v>1500</v>
      </c>
      <c r="H403" s="15">
        <f>H404+H405+H406+H407</f>
        <v>1500</v>
      </c>
      <c r="I403" s="15">
        <f>I404+I405+I406+I407</f>
        <v>1500</v>
      </c>
    </row>
    <row r="404" spans="1:9" s="3" customFormat="1" ht="31.5">
      <c r="A404" s="40" t="s">
        <v>145</v>
      </c>
      <c r="B404" s="24" t="s">
        <v>39</v>
      </c>
      <c r="C404" s="24" t="s">
        <v>9</v>
      </c>
      <c r="D404" s="24" t="s">
        <v>176</v>
      </c>
      <c r="E404" s="24" t="s">
        <v>68</v>
      </c>
      <c r="F404" s="14"/>
      <c r="G404" s="15">
        <v>645</v>
      </c>
      <c r="H404" s="15">
        <v>645</v>
      </c>
      <c r="I404" s="15">
        <v>645</v>
      </c>
    </row>
    <row r="405" spans="1:9" s="3" customFormat="1" ht="45.75" customHeight="1" hidden="1">
      <c r="A405" s="40" t="s">
        <v>70</v>
      </c>
      <c r="B405" s="24" t="s">
        <v>39</v>
      </c>
      <c r="C405" s="24" t="s">
        <v>9</v>
      </c>
      <c r="D405" s="24" t="s">
        <v>176</v>
      </c>
      <c r="E405" s="24" t="s">
        <v>72</v>
      </c>
      <c r="F405" s="14"/>
      <c r="G405" s="15"/>
      <c r="H405" s="15"/>
      <c r="I405" s="15"/>
    </row>
    <row r="406" spans="1:9" s="3" customFormat="1" ht="63.75" customHeight="1">
      <c r="A406" s="40" t="s">
        <v>147</v>
      </c>
      <c r="B406" s="24" t="s">
        <v>39</v>
      </c>
      <c r="C406" s="24" t="s">
        <v>9</v>
      </c>
      <c r="D406" s="24" t="s">
        <v>176</v>
      </c>
      <c r="E406" s="24" t="s">
        <v>146</v>
      </c>
      <c r="F406" s="14"/>
      <c r="G406" s="15">
        <v>195</v>
      </c>
      <c r="H406" s="15">
        <v>195</v>
      </c>
      <c r="I406" s="15">
        <v>195</v>
      </c>
    </row>
    <row r="407" spans="1:9" s="3" customFormat="1" ht="47.25">
      <c r="A407" s="32" t="s">
        <v>74</v>
      </c>
      <c r="B407" s="24" t="s">
        <v>39</v>
      </c>
      <c r="C407" s="24" t="s">
        <v>9</v>
      </c>
      <c r="D407" s="24" t="s">
        <v>176</v>
      </c>
      <c r="E407" s="24" t="s">
        <v>73</v>
      </c>
      <c r="F407" s="14"/>
      <c r="G407" s="15">
        <v>660</v>
      </c>
      <c r="H407" s="15">
        <v>660</v>
      </c>
      <c r="I407" s="15">
        <v>660</v>
      </c>
    </row>
    <row r="408" spans="1:9" s="56" customFormat="1" ht="15.75">
      <c r="A408" s="37" t="s">
        <v>38</v>
      </c>
      <c r="B408" s="13" t="s">
        <v>13</v>
      </c>
      <c r="C408" s="13"/>
      <c r="D408" s="13"/>
      <c r="E408" s="13"/>
      <c r="F408" s="11" t="e">
        <f>F409+#REF!+#REF!</f>
        <v>#REF!</v>
      </c>
      <c r="G408" s="12">
        <f aca="true" t="shared" si="26" ref="G408:I410">G409</f>
        <v>250</v>
      </c>
      <c r="H408" s="12">
        <f t="shared" si="26"/>
        <v>250</v>
      </c>
      <c r="I408" s="12">
        <f t="shared" si="26"/>
        <v>250</v>
      </c>
    </row>
    <row r="409" spans="1:9" s="56" customFormat="1" ht="19.5" customHeight="1">
      <c r="A409" s="37" t="s">
        <v>38</v>
      </c>
      <c r="B409" s="13" t="s">
        <v>13</v>
      </c>
      <c r="C409" s="13" t="s">
        <v>6</v>
      </c>
      <c r="D409" s="13"/>
      <c r="E409" s="13"/>
      <c r="F409" s="11" t="e">
        <f>F410+#REF!</f>
        <v>#REF!</v>
      </c>
      <c r="G409" s="12">
        <f t="shared" si="26"/>
        <v>250</v>
      </c>
      <c r="H409" s="12">
        <f t="shared" si="26"/>
        <v>250</v>
      </c>
      <c r="I409" s="12">
        <f t="shared" si="26"/>
        <v>250</v>
      </c>
    </row>
    <row r="410" spans="1:9" s="3" customFormat="1" ht="47.25">
      <c r="A410" s="81" t="s">
        <v>295</v>
      </c>
      <c r="B410" s="19" t="s">
        <v>13</v>
      </c>
      <c r="C410" s="19" t="s">
        <v>6</v>
      </c>
      <c r="D410" s="19" t="s">
        <v>182</v>
      </c>
      <c r="E410" s="19"/>
      <c r="F410" s="14" t="e">
        <f>#REF!</f>
        <v>#REF!</v>
      </c>
      <c r="G410" s="15">
        <f t="shared" si="26"/>
        <v>250</v>
      </c>
      <c r="H410" s="15">
        <f t="shared" si="26"/>
        <v>250</v>
      </c>
      <c r="I410" s="15">
        <f t="shared" si="26"/>
        <v>250</v>
      </c>
    </row>
    <row r="411" spans="1:9" s="3" customFormat="1" ht="31.5">
      <c r="A411" s="62" t="s">
        <v>97</v>
      </c>
      <c r="B411" s="19" t="s">
        <v>13</v>
      </c>
      <c r="C411" s="19" t="s">
        <v>6</v>
      </c>
      <c r="D411" s="19" t="s">
        <v>183</v>
      </c>
      <c r="E411" s="19"/>
      <c r="F411" s="14" t="e">
        <f>#REF!</f>
        <v>#REF!</v>
      </c>
      <c r="G411" s="15">
        <f>G414+G412+G415+G413</f>
        <v>250</v>
      </c>
      <c r="H411" s="15">
        <f>H414+H412+H415+H413</f>
        <v>250</v>
      </c>
      <c r="I411" s="15">
        <f>I414+I412+I415+I413</f>
        <v>250</v>
      </c>
    </row>
    <row r="412" spans="1:9" s="3" customFormat="1" ht="63">
      <c r="A412" s="40" t="s">
        <v>215</v>
      </c>
      <c r="B412" s="19" t="s">
        <v>13</v>
      </c>
      <c r="C412" s="19" t="s">
        <v>6</v>
      </c>
      <c r="D412" s="19" t="s">
        <v>183</v>
      </c>
      <c r="E412" s="19" t="s">
        <v>214</v>
      </c>
      <c r="F412" s="14"/>
      <c r="G412" s="15">
        <v>140</v>
      </c>
      <c r="H412" s="15">
        <v>140</v>
      </c>
      <c r="I412" s="15">
        <v>140</v>
      </c>
    </row>
    <row r="413" spans="1:9" s="3" customFormat="1" ht="51.75" customHeight="1" hidden="1">
      <c r="A413" s="40" t="s">
        <v>70</v>
      </c>
      <c r="B413" s="19" t="s">
        <v>13</v>
      </c>
      <c r="C413" s="19" t="s">
        <v>6</v>
      </c>
      <c r="D413" s="19" t="s">
        <v>183</v>
      </c>
      <c r="E413" s="19" t="s">
        <v>72</v>
      </c>
      <c r="F413" s="14"/>
      <c r="G413" s="15"/>
      <c r="H413" s="15"/>
      <c r="I413" s="15"/>
    </row>
    <row r="414" spans="1:9" s="3" customFormat="1" ht="47.25">
      <c r="A414" s="65" t="s">
        <v>74</v>
      </c>
      <c r="B414" s="19" t="s">
        <v>13</v>
      </c>
      <c r="C414" s="19" t="s">
        <v>6</v>
      </c>
      <c r="D414" s="19" t="s">
        <v>183</v>
      </c>
      <c r="E414" s="19" t="s">
        <v>73</v>
      </c>
      <c r="F414" s="14" t="e">
        <f>#REF!</f>
        <v>#REF!</v>
      </c>
      <c r="G414" s="15">
        <v>110</v>
      </c>
      <c r="H414" s="15">
        <v>110</v>
      </c>
      <c r="I414" s="15">
        <v>110</v>
      </c>
    </row>
    <row r="415" spans="1:9" s="3" customFormat="1" ht="15.75" hidden="1">
      <c r="A415" s="76" t="s">
        <v>229</v>
      </c>
      <c r="B415" s="19" t="s">
        <v>13</v>
      </c>
      <c r="C415" s="19" t="s">
        <v>6</v>
      </c>
      <c r="D415" s="19" t="s">
        <v>183</v>
      </c>
      <c r="E415" s="10" t="s">
        <v>228</v>
      </c>
      <c r="F415" s="14"/>
      <c r="G415" s="15"/>
      <c r="H415" s="15"/>
      <c r="I415" s="15"/>
    </row>
    <row r="416" spans="1:9" s="56" customFormat="1" ht="15.75">
      <c r="A416" s="42" t="s">
        <v>57</v>
      </c>
      <c r="B416" s="27" t="s">
        <v>16</v>
      </c>
      <c r="C416" s="27"/>
      <c r="D416" s="27"/>
      <c r="E416" s="27"/>
      <c r="F416" s="28"/>
      <c r="G416" s="29">
        <f aca="true" t="shared" si="27" ref="G416:I419">G417</f>
        <v>300</v>
      </c>
      <c r="H416" s="29">
        <f t="shared" si="27"/>
        <v>300</v>
      </c>
      <c r="I416" s="29">
        <f t="shared" si="27"/>
        <v>300</v>
      </c>
    </row>
    <row r="417" spans="1:9" s="3" customFormat="1" ht="15.75">
      <c r="A417" s="42" t="s">
        <v>37</v>
      </c>
      <c r="B417" s="27" t="s">
        <v>16</v>
      </c>
      <c r="C417" s="27" t="s">
        <v>7</v>
      </c>
      <c r="D417" s="27"/>
      <c r="E417" s="27"/>
      <c r="F417" s="28"/>
      <c r="G417" s="29">
        <f t="shared" si="27"/>
        <v>300</v>
      </c>
      <c r="H417" s="29">
        <f t="shared" si="27"/>
        <v>300</v>
      </c>
      <c r="I417" s="29">
        <f t="shared" si="27"/>
        <v>300</v>
      </c>
    </row>
    <row r="418" spans="1:9" s="57" customFormat="1" ht="31.5">
      <c r="A418" s="65" t="s">
        <v>76</v>
      </c>
      <c r="B418" s="19" t="s">
        <v>16</v>
      </c>
      <c r="C418" s="19" t="s">
        <v>7</v>
      </c>
      <c r="D418" s="19" t="s">
        <v>119</v>
      </c>
      <c r="E418" s="19"/>
      <c r="F418" s="25"/>
      <c r="G418" s="26">
        <f>G419+G421</f>
        <v>300</v>
      </c>
      <c r="H418" s="26">
        <f>H419+H421</f>
        <v>300</v>
      </c>
      <c r="I418" s="26">
        <f>I419+I421</f>
        <v>300</v>
      </c>
    </row>
    <row r="419" spans="1:9" s="3" customFormat="1" ht="31.5">
      <c r="A419" s="67" t="s">
        <v>196</v>
      </c>
      <c r="B419" s="19" t="s">
        <v>16</v>
      </c>
      <c r="C419" s="19" t="s">
        <v>7</v>
      </c>
      <c r="D419" s="19" t="s">
        <v>197</v>
      </c>
      <c r="E419" s="19"/>
      <c r="F419" s="14"/>
      <c r="G419" s="15">
        <f t="shared" si="27"/>
        <v>300</v>
      </c>
      <c r="H419" s="15">
        <f t="shared" si="27"/>
        <v>300</v>
      </c>
      <c r="I419" s="15">
        <f t="shared" si="27"/>
        <v>300</v>
      </c>
    </row>
    <row r="420" spans="1:9" s="3" customFormat="1" ht="63">
      <c r="A420" s="50" t="s">
        <v>61</v>
      </c>
      <c r="B420" s="19" t="s">
        <v>16</v>
      </c>
      <c r="C420" s="19" t="s">
        <v>7</v>
      </c>
      <c r="D420" s="19" t="s">
        <v>197</v>
      </c>
      <c r="E420" s="19" t="s">
        <v>33</v>
      </c>
      <c r="F420" s="14">
        <v>375</v>
      </c>
      <c r="G420" s="15">
        <v>300</v>
      </c>
      <c r="H420" s="15">
        <v>300</v>
      </c>
      <c r="I420" s="15">
        <v>300</v>
      </c>
    </row>
    <row r="421" spans="1:9" s="3" customFormat="1" ht="174.75" customHeight="1" hidden="1">
      <c r="A421" s="65" t="s">
        <v>294</v>
      </c>
      <c r="B421" s="19" t="s">
        <v>16</v>
      </c>
      <c r="C421" s="19" t="s">
        <v>7</v>
      </c>
      <c r="D421" s="19" t="s">
        <v>321</v>
      </c>
      <c r="E421" s="19"/>
      <c r="F421" s="14"/>
      <c r="G421" s="15">
        <f>G422</f>
        <v>0</v>
      </c>
      <c r="H421" s="15">
        <f>H422</f>
        <v>0</v>
      </c>
      <c r="I421" s="15">
        <f>I422</f>
        <v>0</v>
      </c>
    </row>
    <row r="422" spans="1:9" s="3" customFormat="1" ht="63" hidden="1">
      <c r="A422" s="50" t="s">
        <v>61</v>
      </c>
      <c r="B422" s="19" t="s">
        <v>16</v>
      </c>
      <c r="C422" s="19" t="s">
        <v>7</v>
      </c>
      <c r="D422" s="19" t="s">
        <v>321</v>
      </c>
      <c r="E422" s="19" t="s">
        <v>33</v>
      </c>
      <c r="F422" s="14"/>
      <c r="G422" s="15"/>
      <c r="H422" s="15"/>
      <c r="I422" s="15"/>
    </row>
    <row r="423" spans="1:9" s="56" customFormat="1" ht="31.5" hidden="1">
      <c r="A423" s="41" t="s">
        <v>12</v>
      </c>
      <c r="B423" s="30" t="s">
        <v>55</v>
      </c>
      <c r="C423" s="30"/>
      <c r="D423" s="30"/>
      <c r="E423" s="30"/>
      <c r="F423" s="28"/>
      <c r="G423" s="29">
        <f>G424</f>
        <v>0</v>
      </c>
      <c r="H423" s="29">
        <f>H424</f>
        <v>0</v>
      </c>
      <c r="I423" s="29">
        <f>I424</f>
        <v>0</v>
      </c>
    </row>
    <row r="424" spans="1:9" s="53" customFormat="1" ht="30.75" customHeight="1" hidden="1">
      <c r="A424" s="41" t="s">
        <v>207</v>
      </c>
      <c r="B424" s="9" t="s">
        <v>55</v>
      </c>
      <c r="C424" s="9" t="s">
        <v>6</v>
      </c>
      <c r="D424" s="9"/>
      <c r="E424" s="9"/>
      <c r="F424" s="11">
        <f>F426</f>
        <v>841.9</v>
      </c>
      <c r="G424" s="12">
        <f>G426</f>
        <v>0</v>
      </c>
      <c r="H424" s="12">
        <f>H426</f>
        <v>0</v>
      </c>
      <c r="I424" s="12">
        <f>I426</f>
        <v>0</v>
      </c>
    </row>
    <row r="425" spans="1:9" s="57" customFormat="1" ht="30.75" customHeight="1" hidden="1">
      <c r="A425" s="45" t="s">
        <v>76</v>
      </c>
      <c r="B425" s="23" t="s">
        <v>55</v>
      </c>
      <c r="C425" s="23" t="s">
        <v>6</v>
      </c>
      <c r="D425" s="23" t="s">
        <v>119</v>
      </c>
      <c r="E425" s="23"/>
      <c r="F425" s="25"/>
      <c r="G425" s="26">
        <f>G426</f>
        <v>0</v>
      </c>
      <c r="H425" s="26"/>
      <c r="I425" s="26"/>
    </row>
    <row r="426" spans="1:9" s="53" customFormat="1" ht="30.75" customHeight="1" hidden="1">
      <c r="A426" s="32" t="s">
        <v>14</v>
      </c>
      <c r="B426" s="19" t="s">
        <v>55</v>
      </c>
      <c r="C426" s="19" t="s">
        <v>6</v>
      </c>
      <c r="D426" s="19" t="s">
        <v>204</v>
      </c>
      <c r="E426" s="19"/>
      <c r="F426" s="14">
        <f>F427</f>
        <v>841.9</v>
      </c>
      <c r="G426" s="15">
        <f>G427</f>
        <v>0</v>
      </c>
      <c r="H426" s="15">
        <f>H427</f>
        <v>0</v>
      </c>
      <c r="I426" s="15">
        <f>I427</f>
        <v>0</v>
      </c>
    </row>
    <row r="427" spans="1:9" s="53" customFormat="1" ht="15" customHeight="1" hidden="1">
      <c r="A427" s="52" t="s">
        <v>205</v>
      </c>
      <c r="B427" s="19" t="s">
        <v>55</v>
      </c>
      <c r="C427" s="19" t="s">
        <v>6</v>
      </c>
      <c r="D427" s="19" t="s">
        <v>204</v>
      </c>
      <c r="E427" s="19" t="s">
        <v>206</v>
      </c>
      <c r="F427" s="14">
        <f>887-45.1</f>
        <v>841.9</v>
      </c>
      <c r="G427" s="15">
        <f>171-171</f>
        <v>0</v>
      </c>
      <c r="H427" s="15"/>
      <c r="I427" s="15"/>
    </row>
    <row r="428" spans="1:9" s="3" customFormat="1" ht="15.75">
      <c r="A428" s="38"/>
      <c r="B428" s="10"/>
      <c r="C428" s="10"/>
      <c r="D428" s="10"/>
      <c r="E428" s="10"/>
      <c r="F428" s="14"/>
      <c r="G428" s="15"/>
      <c r="H428" s="15"/>
      <c r="I428" s="15"/>
    </row>
    <row r="429" spans="1:9" s="3" customFormat="1" ht="15.75">
      <c r="A429" s="34" t="s">
        <v>42</v>
      </c>
      <c r="B429" s="22"/>
      <c r="C429" s="22"/>
      <c r="D429" s="22"/>
      <c r="E429" s="22"/>
      <c r="F429" s="11" t="e">
        <f>F408+F370+#REF!+F334+F204+F199+F177+#REF!+#REF!+F12</f>
        <v>#REF!</v>
      </c>
      <c r="G429" s="12">
        <f>G12+G151+G158+G177+G199+G204+G334+G370+G408+G416+G423</f>
        <v>266490.7</v>
      </c>
      <c r="H429" s="12">
        <f>H12+H151+H158+H177+H199+H204+H334+H370+H408+H416</f>
        <v>264741.1</v>
      </c>
      <c r="I429" s="12">
        <f>I12+I151+I158+I177+I199+I204+I334+I370+I408+I416</f>
        <v>266514.7</v>
      </c>
    </row>
    <row r="430" spans="1:7" s="3" customFormat="1" ht="15.75">
      <c r="A430" s="43"/>
      <c r="B430" s="46"/>
      <c r="C430" s="46"/>
      <c r="D430" s="46"/>
      <c r="E430" s="46"/>
      <c r="F430" s="46"/>
      <c r="G430" s="46"/>
    </row>
    <row r="431" spans="1:9" s="3" customFormat="1" ht="15.75">
      <c r="A431" s="35"/>
      <c r="G431" s="31"/>
      <c r="H431" s="58"/>
      <c r="I431" s="58"/>
    </row>
    <row r="432" s="3" customFormat="1" ht="15.75">
      <c r="A432" s="35"/>
    </row>
    <row r="433" spans="1:7" s="3" customFormat="1" ht="15.75">
      <c r="A433" s="35"/>
      <c r="E433" s="101"/>
      <c r="F433" s="101"/>
      <c r="G433" s="4"/>
    </row>
  </sheetData>
  <sheetProtection/>
  <mergeCells count="7">
    <mergeCell ref="A1:I1"/>
    <mergeCell ref="E2:G2"/>
    <mergeCell ref="A3:G3"/>
    <mergeCell ref="E433:F433"/>
    <mergeCell ref="A7:F7"/>
    <mergeCell ref="B4:G4"/>
    <mergeCell ref="A6:I6"/>
  </mergeCells>
  <printOptions/>
  <pageMargins left="0.7874015748031497" right="0.03937007874015748" top="0.1968503937007874" bottom="0.3937007874015748" header="0.5118110236220472" footer="0.5118110236220472"/>
  <pageSetup fitToHeight="0" horizontalDpi="600" verticalDpi="600" orientation="portrait" paperSize="9" scale="70" r:id="rId1"/>
  <headerFooter alignWithMargins="0">
    <oddFooter>&amp;CСтраница &amp;P</oddFooter>
  </headerFooter>
  <rowBreaks count="1" manualBreakCount="1">
    <brk id="3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</dc:creator>
  <cp:keywords/>
  <dc:description/>
  <cp:lastModifiedBy>kalmykov</cp:lastModifiedBy>
  <cp:lastPrinted>2018-10-31T09:57:16Z</cp:lastPrinted>
  <dcterms:created xsi:type="dcterms:W3CDTF">2007-09-03T07:30:33Z</dcterms:created>
  <dcterms:modified xsi:type="dcterms:W3CDTF">2018-12-24T11:35:40Z</dcterms:modified>
  <cp:category/>
  <cp:version/>
  <cp:contentType/>
  <cp:contentStatus/>
</cp:coreProperties>
</file>