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-2022" sheetId="1" r:id="rId1"/>
  </sheets>
  <definedNames>
    <definedName name="_xlnm.Print_Area" localSheetId="0">'2020-2022'!$A$1:$E$119</definedName>
  </definedNames>
  <calcPr fullCalcOnLoad="1"/>
</workbook>
</file>

<file path=xl/sharedStrings.xml><?xml version="1.0" encoding="utf-8"?>
<sst xmlns="http://schemas.openxmlformats.org/spreadsheetml/2006/main" count="200" uniqueCount="197">
  <si>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</si>
  <si>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</si>
  <si>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</si>
  <si>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</si>
  <si>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</si>
  <si>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</si>
  <si>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</si>
  <si>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</si>
  <si>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</si>
  <si>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</si>
  <si>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</si>
  <si>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</si>
  <si>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</si>
  <si>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</si>
  <si>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</si>
  <si>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</si>
  <si>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</si>
  <si>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</si>
  <si>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</si>
  <si>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</si>
  <si>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</si>
  <si>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</si>
  <si>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</si>
  <si>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</si>
  <si>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</si>
  <si>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</si>
  <si>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</si>
  <si>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</si>
  <si>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</si>
  <si>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</si>
  <si>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</si>
  <si>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</si>
  <si>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</si>
  <si>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</si>
  <si>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</si>
  <si>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</si>
  <si>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</si>
  <si>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</si>
  <si>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</si>
  <si>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</si>
  <si>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</si>
  <si>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</si>
  <si>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</si>
  <si>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</si>
  <si>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</si>
  <si>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</si>
  <si>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</si>
  <si>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</si>
  <si>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</si>
  <si>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</si>
  <si>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</si>
  <si>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</si>
  <si>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</si>
  <si>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</si>
  <si>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</si>
  <si>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</si>
  <si>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</si>
  <si>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</si>
  <si>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</si>
  <si>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</si>
  <si>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</si>
  <si>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</si>
  <si>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</si>
  <si>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</si>
  <si>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</si>
  <si>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</si>
  <si>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</si>
  <si>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</si>
  <si>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</si>
  <si>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</si>
  <si>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</si>
  <si>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</si>
  <si>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</si>
  <si>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</si>
  <si>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</si>
  <si>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</si>
  <si>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</si>
  <si>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</si>
  <si>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</si>
  <si>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</si>
  <si>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</si>
  <si>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</si>
  <si>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</si>
  <si>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</si>
  <si>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</si>
  <si>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</si>
  <si>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</si>
  <si>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</si>
  <si>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</si>
  <si>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</si>
  <si>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</si>
  <si>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НАЛОГОВЫЕ И НЕНАЛОГОВЫЕ ДОХОДЫ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</si>
  <si>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</si>
  <si>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</si>
  <si>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</si>
  <si>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</si>
  <si>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</si>
  <si>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</si>
  <si>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</si>
  <si>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</si>
  <si>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</si>
  <si>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</si>
  <si>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</si>
  <si>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</si>
  <si>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</si>
  <si>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</si>
  <si>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</si>
  <si>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</si>
  <si>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</si>
  <si>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</si>
  <si>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</si>
  <si>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</si>
  <si>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</si>
  <si>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</si>
  <si>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</si>
  <si>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</si>
  <si>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</si>
  <si>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</si>
  <si>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</si>
  <si>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</si>
  <si>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</si>
  <si>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</si>
  <si>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</si>
  <si>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</si>
  <si>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</si>
  <si>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</si>
  <si>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</si>
  <si>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</si>
  <si>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</si>
  <si>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2021 год</t>
  </si>
  <si>
    <t>2022 год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</si>
  <si>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</si>
  <si>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</si>
  <si>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</si>
  <si>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</si>
  <si>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</si>
  <si>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</si>
  <si>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</si>
  <si>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</si>
  <si>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</si>
  <si>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000 2 02 35469 05 0000 150</t>
  </si>
  <si>
    <t xml:space="preserve">000 2 02 25228 05 0000 150  </t>
  </si>
  <si>
    <t>Субсидии бюджетам на оснащение объектов спортивной инфраструктуры спортивно-технологическим оборудованием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</si>
  <si>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</si>
  <si>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</si>
  <si>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</si>
  <si>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</si>
  <si>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</si>
  <si>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</si>
  <si>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</si>
  <si>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</si>
  <si>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</si>
  <si>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</si>
  <si>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</si>
  <si>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</si>
  <si>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000 2 02 45160 05 0000 150</t>
  </si>
  <si>
    <t>000 2 02 25576 05 0000 150</t>
  </si>
  <si>
    <t>000 2 02 15002 05 0000 150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</si>
  <si>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</si>
  <si>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</si>
  <si>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Cубсидии бюджетам муниципальных образований на реализацию проектов местных инициатив населения Волгоградской области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</si>
  <si>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</si>
  <si>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</si>
  <si>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</si>
  <si>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</si>
  <si>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</si>
  <si>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</si>
  <si>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</si>
  <si>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</si>
  <si>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 компенсации затрат государства</t>
  </si>
  <si>
    <t xml:space="preserve"> 000 1 14 02053 05 0000 430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</si>
  <si>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</si>
  <si>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000 2 02 20000 00 0000 150</t>
  </si>
  <si>
    <t>Субсидии бюджетам муниципальных районов на обеспечение комплексного развития сельских территорий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</si>
  <si>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</si>
  <si>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</si>
  <si>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</si>
  <si>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</si>
  <si>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</si>
  <si>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</si>
  <si>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Даниловского муниципального района на 2021 год и на плановый период 2022 и 2023 годов</t>
  </si>
  <si>
    <t>2023 год</t>
  </si>
  <si>
    <t xml:space="preserve">Субсидии бюджетам бюджетной системы Российской Федерации 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</si>
  <si>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</si>
  <si>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 xml:space="preserve">Субвенция на компенсацию (возмещение) выпадающих доходов
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</si>
  <si>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Субвенции на проведение Всероссийской переписи населения 2021 года</t>
  </si>
  <si>
    <t>Субсидии на модернизацию спортивных площадок в общеобразовательных организациях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</si>
  <si>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</si>
  <si>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000 1 01 02000 01 0000 110</t>
  </si>
  <si>
    <t>"Приложение 5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</si>
  <si>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</si>
  <si>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</si>
  <si>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
</t>
  </si>
  <si>
    <t>Субсидии местным бюджетам на приобретение и монтаж оборудования для доочистки воды</t>
  </si>
  <si>
    <t>000 1 14 06013 00 0000 430</t>
  </si>
  <si>
    <t>1.3. Приложение 5 изложить в следующей редакции:</t>
  </si>
  <si>
    <t xml:space="preserve">                  от 04.05.2021 года № 7/1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</si>
</sst>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 wrapText="1"/>
    </xf>
    <xf numFmtId="175" fontId="60" fillId="33" borderId="10" xfId="57" applyNumberFormat="1" applyFont="1" applyFill="1" applyBorder="1" applyAlignment="1">
      <alignment horizontal="right" wrapText="1"/>
    </xf>
    <xf numFmtId="175" fontId="60" fillId="0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175" fontId="60" fillId="0" borderId="10" xfId="42" applyNumberFormat="1" applyFont="1" applyFill="1" applyBorder="1" applyAlignment="1" applyProtection="1">
      <alignment horizontal="right" wrapText="1"/>
      <protection/>
    </xf>
    <xf numFmtId="175" fontId="60" fillId="0" borderId="13" xfId="57" applyNumberFormat="1" applyFont="1" applyFill="1" applyBorder="1" applyAlignment="1">
      <alignment horizontal="right" wrapText="1"/>
    </xf>
    <xf numFmtId="175" fontId="60" fillId="0" borderId="13" xfId="42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29"/>
  <sheetViews>
    <sheetView showZeros="0" tabSelected="1" view="pageBreakPreview" zoomScale="80" zoomScaleNormal="80" zoomScaleSheetLayoutView="80" zoomScalePageLayoutView="0" workbookViewId="0" topLeftCell="A1">
      <selection activeCell="A6" sqref="A6:E6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2.875" style="0" bestFit="1" customWidth="1"/>
    <col min="7" max="8" width="11.25390625" style="0" bestFit="1" customWidth="1"/>
  </cols>
  <sheetData>
    <row r="1" ht="18.75" customHeight="1">
      <c r="A1" s="105" t="s">
        <v>195</v>
      </c>
    </row>
    <row r="2" spans="2:3" s="1" customFormat="1" ht="15.75" customHeight="1">
      <c r="B2" s="110" t="s">
        <v>189</v>
      </c>
      <c r="C2" s="110"/>
    </row>
    <row r="3" spans="1:3" s="1" customFormat="1" ht="30.75" customHeight="1">
      <c r="A3" s="112" t="s">
        <v>68</v>
      </c>
      <c r="B3" s="113"/>
      <c r="C3" s="113"/>
    </row>
    <row r="4" spans="1:3" s="1" customFormat="1" ht="15.75" customHeight="1">
      <c r="A4" s="113" t="s">
        <v>196</v>
      </c>
      <c r="B4" s="113"/>
      <c r="C4" s="113"/>
    </row>
    <row r="5" spans="1:5" s="1" customFormat="1" ht="18.75">
      <c r="A5" s="114" t="s">
        <v>72</v>
      </c>
      <c r="B5" s="114"/>
      <c r="C5" s="114"/>
      <c r="D5" s="114"/>
      <c r="E5" s="114"/>
    </row>
    <row r="6" spans="1:5" s="1" customFormat="1" ht="18.75">
      <c r="A6" s="111" t="s">
        <v>180</v>
      </c>
      <c r="B6" s="111"/>
      <c r="C6" s="111"/>
      <c r="D6" s="111"/>
      <c r="E6" s="111"/>
    </row>
    <row r="7" spans="2:3" s="1" customFormat="1" ht="20.25" customHeight="1">
      <c r="B7" s="111"/>
      <c r="C7" s="111"/>
    </row>
    <row r="8" s="1" customFormat="1" ht="18.75" customHeight="1">
      <c r="E8" s="1" t="s">
        <v>52</v>
      </c>
    </row>
    <row r="9" spans="1:5" s="57" customFormat="1" ht="37.5" customHeight="1">
      <c r="A9" s="70" t="s">
        <v>71</v>
      </c>
      <c r="B9" s="71" t="s">
        <v>0</v>
      </c>
      <c r="C9" s="70" t="s">
        <v>129</v>
      </c>
      <c r="D9" s="70" t="s">
        <v>130</v>
      </c>
      <c r="E9" s="70" t="s">
        <v>181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17</v>
      </c>
      <c r="B11" s="4" t="s">
        <v>91</v>
      </c>
      <c r="C11" s="42">
        <f>C12+C16+C22+C27+C28+C30+C39+C41+C45+C50+C51</f>
        <v>118330.68000000001</v>
      </c>
      <c r="D11" s="42">
        <f>D12+D16+D22+D27+D28+D30+D39+D41+D45+D50+D51</f>
        <v>113999.40000000001</v>
      </c>
      <c r="E11" s="42">
        <f>E12+E16+E22+E27+E28+E30+E39+E41+E45+E50+E51</f>
        <v>115585.49999999999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18</v>
      </c>
      <c r="C12" s="43">
        <f>C13+C15</f>
        <v>79963.8</v>
      </c>
      <c r="D12" s="43">
        <f>D13+D15</f>
        <v>81145.1</v>
      </c>
      <c r="E12" s="43">
        <f>E13+E15</f>
        <v>82479.5</v>
      </c>
      <c r="F12" s="6"/>
      <c r="G12" s="6"/>
    </row>
    <row r="13" spans="1:7" s="11" customFormat="1" ht="18.75" hidden="1">
      <c r="A13" s="78" t="s">
        <v>19</v>
      </c>
      <c r="B13" s="10" t="s">
        <v>20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21</v>
      </c>
      <c r="B14" s="12" t="s">
        <v>22</v>
      </c>
      <c r="C14" s="45"/>
      <c r="D14" s="45"/>
      <c r="E14" s="45"/>
      <c r="F14" s="6"/>
      <c r="G14" s="6"/>
    </row>
    <row r="15" spans="1:7" s="11" customFormat="1" ht="18.75">
      <c r="A15" s="78" t="s">
        <v>188</v>
      </c>
      <c r="B15" s="10" t="s">
        <v>23</v>
      </c>
      <c r="C15" s="45">
        <v>79963.8</v>
      </c>
      <c r="D15" s="45">
        <v>81145.1</v>
      </c>
      <c r="E15" s="45">
        <v>82479.5</v>
      </c>
      <c r="F15" s="6"/>
      <c r="G15" s="6"/>
    </row>
    <row r="16" spans="1:7" s="9" customFormat="1" ht="31.5">
      <c r="A16" s="82" t="s">
        <v>24</v>
      </c>
      <c r="B16" s="13" t="s">
        <v>25</v>
      </c>
      <c r="C16" s="43">
        <f>C17</f>
        <v>572.5</v>
      </c>
      <c r="D16" s="43">
        <f>D17</f>
        <v>619.3</v>
      </c>
      <c r="E16" s="43">
        <f>E17</f>
        <v>628.9</v>
      </c>
      <c r="F16" s="6"/>
      <c r="G16" s="6"/>
    </row>
    <row r="17" spans="1:7" s="11" customFormat="1" ht="32.25">
      <c r="A17" s="80" t="s">
        <v>26</v>
      </c>
      <c r="B17" s="14" t="s">
        <v>27</v>
      </c>
      <c r="C17" s="44">
        <f>C18+C19+C20+C21</f>
        <v>572.5</v>
      </c>
      <c r="D17" s="44">
        <f>D18+D19+D20+D21</f>
        <v>619.3</v>
      </c>
      <c r="E17" s="44">
        <f>E18+E19+E20+E21</f>
        <v>628.9</v>
      </c>
      <c r="F17" s="6"/>
      <c r="G17" s="6"/>
    </row>
    <row r="18" spans="1:7" s="11" customFormat="1" ht="48" customHeight="1">
      <c r="A18" s="80" t="s">
        <v>74</v>
      </c>
      <c r="B18" s="73" t="s">
        <v>75</v>
      </c>
      <c r="C18" s="45">
        <v>262.9</v>
      </c>
      <c r="D18" s="45">
        <v>284.7</v>
      </c>
      <c r="E18" s="45">
        <v>291.2</v>
      </c>
      <c r="F18" s="6"/>
      <c r="G18" s="6"/>
    </row>
    <row r="19" spans="1:7" s="11" customFormat="1" ht="63" customHeight="1">
      <c r="A19" s="81" t="s">
        <v>76</v>
      </c>
      <c r="B19" s="73" t="s">
        <v>77</v>
      </c>
      <c r="C19" s="45">
        <v>1.5</v>
      </c>
      <c r="D19" s="45">
        <v>1.6</v>
      </c>
      <c r="E19" s="45">
        <v>1.6</v>
      </c>
      <c r="F19" s="6"/>
      <c r="G19" s="6"/>
    </row>
    <row r="20" spans="1:7" s="11" customFormat="1" ht="47.25">
      <c r="A20" s="81" t="s">
        <v>78</v>
      </c>
      <c r="B20" s="73" t="s">
        <v>79</v>
      </c>
      <c r="C20" s="45">
        <v>345.8</v>
      </c>
      <c r="D20" s="45">
        <v>373.5</v>
      </c>
      <c r="E20" s="45">
        <v>380.8</v>
      </c>
      <c r="F20" s="6"/>
      <c r="G20" s="6"/>
    </row>
    <row r="21" spans="1:7" s="11" customFormat="1" ht="50.25" customHeight="1">
      <c r="A21" s="81" t="s">
        <v>80</v>
      </c>
      <c r="B21" s="73" t="s">
        <v>81</v>
      </c>
      <c r="C21" s="45">
        <v>-37.7</v>
      </c>
      <c r="D21" s="45">
        <v>-40.5</v>
      </c>
      <c r="E21" s="45">
        <v>-44.7</v>
      </c>
      <c r="F21" s="6"/>
      <c r="G21" s="6"/>
    </row>
    <row r="22" spans="1:7" s="9" customFormat="1" ht="18.75">
      <c r="A22" s="58" t="s">
        <v>2</v>
      </c>
      <c r="B22" s="13" t="s">
        <v>28</v>
      </c>
      <c r="C22" s="43">
        <f>C23+C25+C24+C26</f>
        <v>6619.7</v>
      </c>
      <c r="D22" s="43">
        <f>D23+D25+D24+D26</f>
        <v>3289.9999999999995</v>
      </c>
      <c r="E22" s="43">
        <f>E23+E25+E24+E26</f>
        <v>3469.9</v>
      </c>
      <c r="F22" s="6"/>
      <c r="G22" s="6"/>
    </row>
    <row r="23" spans="1:7" s="11" customFormat="1" ht="31.5">
      <c r="A23" s="78" t="s">
        <v>16</v>
      </c>
      <c r="B23" s="10" t="s">
        <v>29</v>
      </c>
      <c r="C23" s="45">
        <v>398.7</v>
      </c>
      <c r="D23" s="45">
        <v>414.7</v>
      </c>
      <c r="E23" s="45">
        <v>431.3</v>
      </c>
      <c r="F23" s="6"/>
      <c r="G23" s="6"/>
    </row>
    <row r="24" spans="1:7" s="11" customFormat="1" ht="18.75">
      <c r="A24" s="78" t="s">
        <v>162</v>
      </c>
      <c r="B24" s="69" t="s">
        <v>161</v>
      </c>
      <c r="C24" s="45">
        <f>526+100</f>
        <v>626</v>
      </c>
      <c r="D24" s="45"/>
      <c r="E24" s="45"/>
      <c r="F24" s="6"/>
      <c r="G24" s="6"/>
    </row>
    <row r="25" spans="1:8" s="11" customFormat="1" ht="18.75">
      <c r="A25" s="78" t="s">
        <v>163</v>
      </c>
      <c r="B25" s="64" t="s">
        <v>3</v>
      </c>
      <c r="C25" s="45">
        <f>2385.7+2510</f>
        <v>4895.7</v>
      </c>
      <c r="D25" s="45">
        <v>2517.2</v>
      </c>
      <c r="E25" s="45">
        <v>2666.2</v>
      </c>
      <c r="F25" s="6"/>
      <c r="G25" s="6"/>
      <c r="H25" s="6"/>
    </row>
    <row r="26" spans="1:7" s="11" customFormat="1" ht="16.5" customHeight="1">
      <c r="A26" s="78" t="s">
        <v>164</v>
      </c>
      <c r="B26" s="64" t="s">
        <v>165</v>
      </c>
      <c r="C26" s="45">
        <f>344.3+355</f>
        <v>699.3</v>
      </c>
      <c r="D26" s="45">
        <v>358.1</v>
      </c>
      <c r="E26" s="45">
        <v>372.4</v>
      </c>
      <c r="F26" s="6"/>
      <c r="G26" s="6"/>
    </row>
    <row r="27" spans="1:7" s="9" customFormat="1" ht="18.75">
      <c r="A27" s="72" t="s">
        <v>14</v>
      </c>
      <c r="B27" s="19" t="s">
        <v>30</v>
      </c>
      <c r="C27" s="47">
        <v>1493.1</v>
      </c>
      <c r="D27" s="47">
        <v>1552.8</v>
      </c>
      <c r="E27" s="47">
        <v>1615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66</v>
      </c>
      <c r="B29" s="18" t="s">
        <v>67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9670</v>
      </c>
      <c r="D30" s="43">
        <f>D31+D33+D35</f>
        <v>9670</v>
      </c>
      <c r="E30" s="43">
        <f>E31+E33+E35</f>
        <v>9670</v>
      </c>
      <c r="F30" s="6"/>
      <c r="G30" s="6"/>
    </row>
    <row r="31" spans="1:7" s="11" customFormat="1" ht="73.5" customHeight="1" hidden="1">
      <c r="A31" s="36" t="s">
        <v>31</v>
      </c>
      <c r="B31" s="15" t="s">
        <v>32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33</v>
      </c>
      <c r="B32" s="21" t="s">
        <v>34</v>
      </c>
      <c r="C32" s="45"/>
      <c r="D32" s="45"/>
      <c r="E32" s="45"/>
      <c r="F32" s="6"/>
      <c r="G32" s="6"/>
    </row>
    <row r="33" spans="1:7" s="22" customFormat="1" ht="18.75" hidden="1">
      <c r="A33" s="35" t="s">
        <v>35</v>
      </c>
      <c r="B33" s="15" t="s">
        <v>36</v>
      </c>
      <c r="C33" s="44"/>
      <c r="D33" s="44"/>
      <c r="E33" s="44"/>
      <c r="F33" s="6"/>
      <c r="G33" s="6"/>
    </row>
    <row r="34" spans="1:7" s="22" customFormat="1" ht="31.5" hidden="1">
      <c r="A34" s="36" t="s">
        <v>37</v>
      </c>
      <c r="B34" s="23" t="s">
        <v>38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166</v>
      </c>
      <c r="C35" s="48">
        <f>C36+C38</f>
        <v>9670</v>
      </c>
      <c r="D35" s="48">
        <f>D36+D38</f>
        <v>9670</v>
      </c>
      <c r="E35" s="48">
        <f>E36+E38</f>
        <v>9670</v>
      </c>
      <c r="F35" s="6"/>
      <c r="G35" s="6"/>
    </row>
    <row r="36" spans="1:7" s="11" customFormat="1" ht="60.75" customHeight="1">
      <c r="A36" s="36" t="s">
        <v>107</v>
      </c>
      <c r="B36" s="17" t="s">
        <v>105</v>
      </c>
      <c r="C36" s="45">
        <v>9270</v>
      </c>
      <c r="D36" s="45">
        <v>9270</v>
      </c>
      <c r="E36" s="45">
        <v>9270</v>
      </c>
      <c r="F36" s="6"/>
      <c r="G36" s="6"/>
    </row>
    <row r="37" spans="1:7" s="22" customFormat="1" ht="66" customHeight="1" hidden="1">
      <c r="A37" s="36" t="s">
        <v>39</v>
      </c>
      <c r="B37" s="17" t="s">
        <v>40</v>
      </c>
      <c r="C37" s="45"/>
      <c r="D37" s="45"/>
      <c r="E37" s="45"/>
      <c r="F37" s="6"/>
      <c r="G37" s="6"/>
    </row>
    <row r="38" spans="1:7" s="11" customFormat="1" ht="48.75" customHeight="1">
      <c r="A38" s="37" t="s">
        <v>167</v>
      </c>
      <c r="B38" s="17" t="s">
        <v>168</v>
      </c>
      <c r="C38" s="48">
        <v>400</v>
      </c>
      <c r="D38" s="48">
        <v>400</v>
      </c>
      <c r="E38" s="48">
        <v>400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802</v>
      </c>
      <c r="D39" s="43">
        <f>D40</f>
        <v>272</v>
      </c>
      <c r="E39" s="43">
        <f>E40</f>
        <v>272</v>
      </c>
      <c r="F39" s="6"/>
      <c r="G39" s="6"/>
    </row>
    <row r="40" spans="1:7" s="11" customFormat="1" ht="18.75">
      <c r="A40" s="37" t="s">
        <v>41</v>
      </c>
      <c r="B40" s="17" t="s">
        <v>42</v>
      </c>
      <c r="C40" s="45">
        <f>272+530</f>
        <v>802</v>
      </c>
      <c r="D40" s="45">
        <v>272</v>
      </c>
      <c r="E40" s="45">
        <v>272</v>
      </c>
      <c r="F40" s="6"/>
      <c r="G40" s="6"/>
    </row>
    <row r="41" spans="1:7" s="9" customFormat="1" ht="18.75">
      <c r="A41" s="59" t="s">
        <v>43</v>
      </c>
      <c r="B41" s="13" t="s">
        <v>169</v>
      </c>
      <c r="C41" s="46">
        <f>C43+C42+C44</f>
        <v>17565.2</v>
      </c>
      <c r="D41" s="46">
        <f>D43+D42+D44</f>
        <v>17200.2</v>
      </c>
      <c r="E41" s="46">
        <f>E43+E42+E44</f>
        <v>17200.2</v>
      </c>
      <c r="F41" s="6"/>
      <c r="G41" s="6"/>
    </row>
    <row r="42" spans="1:7" s="25" customFormat="1" ht="31.5">
      <c r="A42" s="34" t="s">
        <v>108</v>
      </c>
      <c r="B42" s="68" t="s">
        <v>69</v>
      </c>
      <c r="C42" s="45">
        <f>11067.5+5800+332.7+365</f>
        <v>17565.2</v>
      </c>
      <c r="D42" s="45">
        <f>11067.5+5800+332.7</f>
        <v>17200.2</v>
      </c>
      <c r="E42" s="45">
        <f>11067.5+5800+332.7</f>
        <v>17200.2</v>
      </c>
      <c r="F42" s="6"/>
      <c r="G42" s="6"/>
    </row>
    <row r="43" spans="1:7" s="25" customFormat="1" ht="31.5" hidden="1">
      <c r="A43" s="34" t="s">
        <v>109</v>
      </c>
      <c r="B43" s="68" t="s">
        <v>70</v>
      </c>
      <c r="C43" s="45"/>
      <c r="D43" s="45"/>
      <c r="E43" s="45"/>
      <c r="F43" s="6"/>
      <c r="G43" s="6"/>
    </row>
    <row r="44" spans="1:7" s="25" customFormat="1" ht="18.75" hidden="1">
      <c r="A44" s="34" t="s">
        <v>110</v>
      </c>
      <c r="B44" s="68" t="s">
        <v>89</v>
      </c>
      <c r="C44" s="45"/>
      <c r="D44" s="45"/>
      <c r="E44" s="45"/>
      <c r="F44" s="6"/>
      <c r="G44" s="6"/>
    </row>
    <row r="45" spans="1:7" s="9" customFormat="1" ht="18.75">
      <c r="A45" s="58" t="s">
        <v>61</v>
      </c>
      <c r="B45" s="13" t="s">
        <v>62</v>
      </c>
      <c r="C45" s="46">
        <f>C48+C46+C49</f>
        <v>1322</v>
      </c>
      <c r="D45" s="46">
        <f>D48+D46+D49</f>
        <v>100</v>
      </c>
      <c r="E45" s="46">
        <f>E48+E46+E49</f>
        <v>100</v>
      </c>
      <c r="F45" s="6"/>
      <c r="G45" s="6"/>
    </row>
    <row r="46" spans="1:7" s="24" customFormat="1" ht="61.5" customHeight="1">
      <c r="A46" s="34" t="s">
        <v>93</v>
      </c>
      <c r="B46" s="10" t="s">
        <v>94</v>
      </c>
      <c r="C46" s="48">
        <f>100+1150</f>
        <v>1250</v>
      </c>
      <c r="D46" s="48">
        <v>100</v>
      </c>
      <c r="E46" s="48">
        <v>100</v>
      </c>
      <c r="F46" s="41"/>
      <c r="G46" s="41"/>
    </row>
    <row r="47" spans="1:7" s="9" customFormat="1" ht="65.25" customHeight="1" hidden="1">
      <c r="A47" s="34" t="s">
        <v>87</v>
      </c>
      <c r="B47" s="10" t="s">
        <v>88</v>
      </c>
      <c r="C47" s="48"/>
      <c r="D47" s="48"/>
      <c r="E47" s="48"/>
      <c r="F47" s="6"/>
      <c r="G47" s="6"/>
    </row>
    <row r="48" spans="1:7" s="9" customFormat="1" ht="80.25" customHeight="1" hidden="1">
      <c r="A48" s="34" t="s">
        <v>170</v>
      </c>
      <c r="B48" s="10" t="s">
        <v>171</v>
      </c>
      <c r="C48" s="48"/>
      <c r="D48" s="48"/>
      <c r="E48" s="48"/>
      <c r="F48" s="6"/>
      <c r="G48" s="6"/>
    </row>
    <row r="49" spans="1:7" s="9" customFormat="1" ht="47.25">
      <c r="A49" s="34" t="s">
        <v>194</v>
      </c>
      <c r="B49" s="10" t="s">
        <v>106</v>
      </c>
      <c r="C49" s="48">
        <f>72</f>
        <v>72</v>
      </c>
      <c r="D49" s="48"/>
      <c r="E49" s="48"/>
      <c r="F49" s="6"/>
      <c r="G49" s="6"/>
    </row>
    <row r="50" spans="1:7" s="24" customFormat="1" ht="18.75">
      <c r="A50" s="59" t="s">
        <v>12</v>
      </c>
      <c r="B50" s="13" t="s">
        <v>13</v>
      </c>
      <c r="C50" s="47">
        <f>150+172</f>
        <v>322</v>
      </c>
      <c r="D50" s="47">
        <v>150</v>
      </c>
      <c r="E50" s="47">
        <v>150</v>
      </c>
      <c r="F50" s="6"/>
      <c r="G50" s="6"/>
    </row>
    <row r="51" spans="1:7" s="9" customFormat="1" ht="18.75">
      <c r="A51" s="59" t="s">
        <v>44</v>
      </c>
      <c r="B51" s="13" t="s">
        <v>45</v>
      </c>
      <c r="C51" s="46">
        <f>C52</f>
        <v>0.38</v>
      </c>
      <c r="D51" s="46">
        <f>D52</f>
        <v>0</v>
      </c>
      <c r="E51" s="46">
        <f>E52</f>
        <v>0</v>
      </c>
      <c r="F51" s="6"/>
      <c r="G51" s="6"/>
    </row>
    <row r="52" spans="1:7" s="11" customFormat="1" ht="18.75">
      <c r="A52" s="34" t="s">
        <v>100</v>
      </c>
      <c r="B52" s="69" t="s">
        <v>101</v>
      </c>
      <c r="C52" s="45">
        <f>0.38</f>
        <v>0.38</v>
      </c>
      <c r="D52" s="45"/>
      <c r="E52" s="45"/>
      <c r="F52" s="6"/>
      <c r="G52" s="6"/>
    </row>
    <row r="53" spans="1:7" s="27" customFormat="1" ht="18.75">
      <c r="A53" s="76" t="s">
        <v>7</v>
      </c>
      <c r="B53" s="26" t="s">
        <v>46</v>
      </c>
      <c r="C53" s="46">
        <f>C54+C114</f>
        <v>196980.03399999996</v>
      </c>
      <c r="D53" s="46">
        <f>D54+D114+D110</f>
        <v>174095.59999999998</v>
      </c>
      <c r="E53" s="46">
        <f>E54+E114+E110</f>
        <v>169181.19999999998</v>
      </c>
      <c r="F53" s="6"/>
      <c r="G53" s="6"/>
    </row>
    <row r="54" spans="1:7" s="25" customFormat="1" ht="31.5">
      <c r="A54" s="38" t="s">
        <v>47</v>
      </c>
      <c r="B54" s="20" t="s">
        <v>48</v>
      </c>
      <c r="C54" s="46">
        <f>C55+C58+C81+C117+C111+C112+C113+C110</f>
        <v>196769.69599999997</v>
      </c>
      <c r="D54" s="46">
        <f>D55+D58+D81+D117+D111+D112+D113+D110</f>
        <v>174095.59999999998</v>
      </c>
      <c r="E54" s="46">
        <f>E55+E58+E81+E117+E111+E112+E113+E110</f>
        <v>169181.19999999998</v>
      </c>
      <c r="F54" s="6"/>
      <c r="G54" s="6"/>
    </row>
    <row r="55" spans="1:7" s="28" customFormat="1" ht="20.25" customHeight="1" hidden="1">
      <c r="A55" s="38" t="s">
        <v>53</v>
      </c>
      <c r="B55" s="13" t="s">
        <v>15</v>
      </c>
      <c r="C55" s="49">
        <f>SUM(C56:C57)</f>
        <v>0</v>
      </c>
      <c r="D55" s="49">
        <f>SUM(D56:D57)</f>
        <v>0</v>
      </c>
      <c r="E55" s="49">
        <f>SUM(E56:E57)</f>
        <v>0</v>
      </c>
      <c r="F55" s="6"/>
      <c r="G55" s="6"/>
    </row>
    <row r="56" spans="1:7" s="11" customFormat="1" ht="31.5" hidden="1">
      <c r="A56" s="36" t="s">
        <v>54</v>
      </c>
      <c r="B56" s="67" t="s">
        <v>49</v>
      </c>
      <c r="C56" s="66"/>
      <c r="D56" s="66"/>
      <c r="E56" s="66"/>
      <c r="F56" s="6"/>
      <c r="G56" s="6"/>
    </row>
    <row r="57" spans="1:7" s="11" customFormat="1" ht="34.5" customHeight="1" hidden="1">
      <c r="A57" s="36" t="s">
        <v>157</v>
      </c>
      <c r="B57" s="73" t="s">
        <v>50</v>
      </c>
      <c r="C57" s="63"/>
      <c r="D57" s="45"/>
      <c r="E57" s="45"/>
      <c r="F57" s="6"/>
      <c r="G57" s="6"/>
    </row>
    <row r="58" spans="1:7" s="28" customFormat="1" ht="18" customHeight="1">
      <c r="A58" s="36" t="s">
        <v>172</v>
      </c>
      <c r="B58" s="106" t="s">
        <v>182</v>
      </c>
      <c r="C58" s="93">
        <f>SUM(C59:C67)</f>
        <v>50178.486999999994</v>
      </c>
      <c r="D58" s="93">
        <f>SUM(D59:D67)</f>
        <v>45504.8</v>
      </c>
      <c r="E58" s="93">
        <f>SUM(E59:E67)</f>
        <v>43006.399999999994</v>
      </c>
      <c r="F58" s="6"/>
      <c r="G58" s="6"/>
    </row>
    <row r="59" spans="1:7" s="29" customFormat="1" ht="48" customHeight="1">
      <c r="A59" s="36" t="s">
        <v>131</v>
      </c>
      <c r="B59" s="55" t="s">
        <v>132</v>
      </c>
      <c r="C59" s="102">
        <f>8229+8000</f>
        <v>16229</v>
      </c>
      <c r="D59" s="44">
        <v>16229</v>
      </c>
      <c r="E59" s="44">
        <v>16229</v>
      </c>
      <c r="F59" s="41"/>
      <c r="G59" s="41"/>
    </row>
    <row r="60" spans="1:7" s="11" customFormat="1" ht="35.25" customHeight="1" hidden="1">
      <c r="A60" s="36" t="s">
        <v>133</v>
      </c>
      <c r="B60" s="73" t="s">
        <v>125</v>
      </c>
      <c r="C60" s="63"/>
      <c r="D60" s="45"/>
      <c r="E60" s="45"/>
      <c r="F60" s="6"/>
      <c r="G60" s="6"/>
    </row>
    <row r="61" spans="1:7" s="11" customFormat="1" ht="68.25" customHeight="1" hidden="1">
      <c r="A61" s="36" t="s">
        <v>148</v>
      </c>
      <c r="B61" s="73" t="s">
        <v>128</v>
      </c>
      <c r="C61" s="63"/>
      <c r="D61" s="45"/>
      <c r="E61" s="45"/>
      <c r="F61" s="6"/>
      <c r="G61" s="6"/>
    </row>
    <row r="62" spans="1:7" s="11" customFormat="1" ht="31.5">
      <c r="A62" s="36" t="s">
        <v>141</v>
      </c>
      <c r="B62" s="73" t="s">
        <v>142</v>
      </c>
      <c r="C62" s="63"/>
      <c r="D62" s="45">
        <v>3094.7</v>
      </c>
      <c r="E62" s="45"/>
      <c r="F62" s="6"/>
      <c r="G62" s="6"/>
    </row>
    <row r="63" spans="1:7" s="11" customFormat="1" ht="47.25">
      <c r="A63" s="36" t="s">
        <v>178</v>
      </c>
      <c r="B63" s="73" t="s">
        <v>179</v>
      </c>
      <c r="C63" s="63">
        <v>5314.3</v>
      </c>
      <c r="D63" s="45">
        <v>5623.7</v>
      </c>
      <c r="E63" s="45">
        <v>787.3</v>
      </c>
      <c r="F63" s="6"/>
      <c r="G63" s="6"/>
    </row>
    <row r="64" spans="1:7" s="11" customFormat="1" ht="31.5">
      <c r="A64" s="36" t="s">
        <v>190</v>
      </c>
      <c r="B64" s="73" t="s">
        <v>191</v>
      </c>
      <c r="C64" s="63">
        <v>2148.627</v>
      </c>
      <c r="D64" s="45"/>
      <c r="E64" s="45"/>
      <c r="F64" s="6"/>
      <c r="G64" s="6"/>
    </row>
    <row r="65" spans="1:7" s="11" customFormat="1" ht="31.5" hidden="1">
      <c r="A65" s="36" t="s">
        <v>147</v>
      </c>
      <c r="B65" s="73" t="s">
        <v>149</v>
      </c>
      <c r="C65" s="63"/>
      <c r="D65" s="45"/>
      <c r="E65" s="45"/>
      <c r="F65" s="6"/>
      <c r="G65" s="6"/>
    </row>
    <row r="66" spans="1:7" s="11" customFormat="1" ht="33.75" customHeight="1">
      <c r="A66" s="36" t="s">
        <v>156</v>
      </c>
      <c r="B66" s="73" t="s">
        <v>173</v>
      </c>
      <c r="C66" s="63">
        <v>1184.46</v>
      </c>
      <c r="D66" s="45"/>
      <c r="E66" s="45"/>
      <c r="F66" s="6"/>
      <c r="G66" s="6"/>
    </row>
    <row r="67" spans="1:7" s="11" customFormat="1" ht="18.75">
      <c r="A67" s="36" t="s">
        <v>134</v>
      </c>
      <c r="B67" s="17" t="s">
        <v>102</v>
      </c>
      <c r="C67" s="94">
        <f>SUM(C69:C80)</f>
        <v>25302.1</v>
      </c>
      <c r="D67" s="94">
        <f>SUM(D69:D80)</f>
        <v>20557.4</v>
      </c>
      <c r="E67" s="94">
        <f>SUM(E69:E80)</f>
        <v>25990.1</v>
      </c>
      <c r="F67" s="41"/>
      <c r="G67" s="41"/>
    </row>
    <row r="68" spans="1:7" s="11" customFormat="1" ht="16.5" customHeight="1">
      <c r="A68" s="16"/>
      <c r="B68" s="18" t="s">
        <v>51</v>
      </c>
      <c r="C68" s="96"/>
      <c r="D68" s="51"/>
      <c r="E68" s="51"/>
      <c r="F68" s="6"/>
      <c r="G68" s="6"/>
    </row>
    <row r="69" spans="1:7" s="11" customFormat="1" ht="64.5" customHeight="1">
      <c r="A69" s="16"/>
      <c r="B69" s="18" t="s">
        <v>144</v>
      </c>
      <c r="C69" s="103">
        <v>1000</v>
      </c>
      <c r="D69" s="104"/>
      <c r="E69" s="104"/>
      <c r="F69" s="6"/>
      <c r="G69" s="6"/>
    </row>
    <row r="70" spans="1:7" s="11" customFormat="1" ht="51.75" customHeight="1">
      <c r="A70" s="16"/>
      <c r="B70" s="18" t="s">
        <v>146</v>
      </c>
      <c r="C70" s="103">
        <v>5000</v>
      </c>
      <c r="D70" s="104">
        <v>5000</v>
      </c>
      <c r="E70" s="104">
        <v>5000</v>
      </c>
      <c r="F70" s="6"/>
      <c r="G70" s="6"/>
    </row>
    <row r="71" spans="1:7" s="11" customFormat="1" ht="61.5" customHeight="1">
      <c r="A71" s="16"/>
      <c r="B71" s="18" t="s">
        <v>145</v>
      </c>
      <c r="C71" s="103">
        <v>1000</v>
      </c>
      <c r="D71" s="104">
        <v>1000</v>
      </c>
      <c r="E71" s="104">
        <v>1000</v>
      </c>
      <c r="F71" s="6"/>
      <c r="G71" s="6"/>
    </row>
    <row r="72" spans="1:7" s="11" customFormat="1" ht="31.5" hidden="1">
      <c r="A72" s="16" t="s">
        <v>86</v>
      </c>
      <c r="B72" s="17" t="s">
        <v>160</v>
      </c>
      <c r="C72" s="95"/>
      <c r="D72" s="104"/>
      <c r="E72" s="104"/>
      <c r="F72" s="6"/>
      <c r="G72" s="6"/>
    </row>
    <row r="73" spans="1:7" s="11" customFormat="1" ht="47.25">
      <c r="A73" s="16"/>
      <c r="B73" s="17" t="s">
        <v>73</v>
      </c>
      <c r="C73" s="63">
        <v>937.6</v>
      </c>
      <c r="D73" s="104">
        <v>828.3</v>
      </c>
      <c r="E73" s="107">
        <v>861</v>
      </c>
      <c r="F73" s="6"/>
      <c r="G73" s="6"/>
    </row>
    <row r="74" spans="1:7" s="11" customFormat="1" ht="45.75" customHeight="1">
      <c r="A74" s="31"/>
      <c r="B74" s="17" t="s">
        <v>192</v>
      </c>
      <c r="C74" s="97">
        <v>950</v>
      </c>
      <c r="D74" s="108"/>
      <c r="E74" s="109"/>
      <c r="F74" s="6"/>
      <c r="G74" s="6"/>
    </row>
    <row r="75" spans="1:7" s="11" customFormat="1" ht="80.25" customHeight="1">
      <c r="A75" s="31"/>
      <c r="B75" s="17" t="s">
        <v>143</v>
      </c>
      <c r="C75" s="97">
        <v>981.5</v>
      </c>
      <c r="D75" s="52">
        <v>981.5</v>
      </c>
      <c r="E75" s="52">
        <v>981.5</v>
      </c>
      <c r="F75" s="6"/>
      <c r="G75" s="6"/>
    </row>
    <row r="76" spans="1:7" s="11" customFormat="1" ht="31.5">
      <c r="A76" s="31"/>
      <c r="B76" s="18" t="s">
        <v>127</v>
      </c>
      <c r="C76" s="94">
        <v>709.6</v>
      </c>
      <c r="D76" s="48">
        <v>709.6</v>
      </c>
      <c r="E76" s="48">
        <v>709.6</v>
      </c>
      <c r="F76" s="6"/>
      <c r="G76" s="6"/>
    </row>
    <row r="77" spans="1:7" s="11" customFormat="1" ht="30.75" customHeight="1">
      <c r="A77" s="31"/>
      <c r="B77" s="39" t="s">
        <v>193</v>
      </c>
      <c r="C77" s="98">
        <v>2100</v>
      </c>
      <c r="D77" s="53"/>
      <c r="E77" s="53"/>
      <c r="F77" s="6"/>
      <c r="G77" s="6"/>
    </row>
    <row r="78" spans="1:7" s="11" customFormat="1" ht="31.5">
      <c r="A78" s="31"/>
      <c r="B78" s="39" t="s">
        <v>186</v>
      </c>
      <c r="C78" s="98"/>
      <c r="D78" s="53"/>
      <c r="E78" s="53">
        <v>5400</v>
      </c>
      <c r="F78" s="6"/>
      <c r="G78" s="6"/>
    </row>
    <row r="79" spans="1:7" s="11" customFormat="1" ht="32.25" customHeight="1">
      <c r="A79" s="31"/>
      <c r="B79" s="39" t="s">
        <v>187</v>
      </c>
      <c r="C79" s="98">
        <v>585.4</v>
      </c>
      <c r="D79" s="53"/>
      <c r="E79" s="53"/>
      <c r="F79" s="6"/>
      <c r="G79" s="6"/>
    </row>
    <row r="80" spans="1:7" s="11" customFormat="1" ht="32.25" customHeight="1">
      <c r="A80" s="31"/>
      <c r="B80" s="91" t="s">
        <v>126</v>
      </c>
      <c r="C80" s="98">
        <v>12038</v>
      </c>
      <c r="D80" s="53">
        <v>12038</v>
      </c>
      <c r="E80" s="53">
        <v>12038</v>
      </c>
      <c r="F80" s="6"/>
      <c r="G80" s="6"/>
    </row>
    <row r="81" spans="1:7" s="28" customFormat="1" ht="15.75" customHeight="1">
      <c r="A81" s="38" t="s">
        <v>103</v>
      </c>
      <c r="B81" s="20" t="s">
        <v>174</v>
      </c>
      <c r="C81" s="99">
        <f>SUM(C82:C85)+C100+C104+C107+C105+C106</f>
        <v>135731.19999999998</v>
      </c>
      <c r="D81" s="99">
        <f>SUM(D82:D85)+D100+D104+D107+D105+D106</f>
        <v>120787.59999999999</v>
      </c>
      <c r="E81" s="99">
        <f>SUM(E82:E85)+E100+E104+E107+E105+E106</f>
        <v>126102.69999999998</v>
      </c>
      <c r="F81" s="6"/>
      <c r="G81" s="6"/>
    </row>
    <row r="82" spans="1:7" s="11" customFormat="1" ht="50.25" customHeight="1" hidden="1">
      <c r="A82" s="36" t="s">
        <v>55</v>
      </c>
      <c r="B82" s="18" t="s">
        <v>95</v>
      </c>
      <c r="C82" s="94"/>
      <c r="D82" s="48"/>
      <c r="E82" s="48"/>
      <c r="F82" s="6"/>
      <c r="G82" s="6"/>
    </row>
    <row r="83" spans="1:7" s="11" customFormat="1" ht="32.25">
      <c r="A83" s="36" t="s">
        <v>135</v>
      </c>
      <c r="B83" s="74" t="s">
        <v>175</v>
      </c>
      <c r="C83" s="63">
        <v>15970.5</v>
      </c>
      <c r="D83" s="45">
        <v>15970.5</v>
      </c>
      <c r="E83" s="45">
        <v>15970.5</v>
      </c>
      <c r="F83" s="6"/>
      <c r="G83" s="6"/>
    </row>
    <row r="84" spans="1:7" s="29" customFormat="1" ht="33.75" customHeight="1" hidden="1">
      <c r="A84" s="36" t="s">
        <v>97</v>
      </c>
      <c r="B84" s="17" t="s">
        <v>98</v>
      </c>
      <c r="C84" s="94"/>
      <c r="D84" s="48"/>
      <c r="E84" s="48"/>
      <c r="F84" s="41"/>
      <c r="G84" s="41"/>
    </row>
    <row r="85" spans="1:7" s="22" customFormat="1" ht="31.5">
      <c r="A85" s="38" t="s">
        <v>136</v>
      </c>
      <c r="B85" s="19" t="s">
        <v>56</v>
      </c>
      <c r="C85" s="99">
        <f>SUM(C87:C99)</f>
        <v>109765.3</v>
      </c>
      <c r="D85" s="46">
        <f>SUM(D87:D99)</f>
        <v>95043.9</v>
      </c>
      <c r="E85" s="46">
        <f>SUM(E87:E99)</f>
        <v>100351.59999999999</v>
      </c>
      <c r="F85" s="6"/>
      <c r="G85" s="6"/>
    </row>
    <row r="86" spans="1:7" s="22" customFormat="1" ht="17.25" customHeight="1">
      <c r="A86" s="30"/>
      <c r="B86" s="88" t="s">
        <v>51</v>
      </c>
      <c r="C86" s="99"/>
      <c r="D86" s="46"/>
      <c r="E86" s="46"/>
      <c r="F86" s="6"/>
      <c r="G86" s="6"/>
    </row>
    <row r="87" spans="1:7" s="22" customFormat="1" ht="30" customHeight="1">
      <c r="A87" s="30"/>
      <c r="B87" s="18" t="s">
        <v>112</v>
      </c>
      <c r="C87" s="94">
        <v>2974.1</v>
      </c>
      <c r="D87" s="48">
        <v>3146.4</v>
      </c>
      <c r="E87" s="48">
        <v>3146.4</v>
      </c>
      <c r="F87" s="6"/>
      <c r="G87" s="6"/>
    </row>
    <row r="88" spans="1:7" s="22" customFormat="1" ht="48.75" customHeight="1">
      <c r="A88" s="30"/>
      <c r="B88" s="18" t="s">
        <v>183</v>
      </c>
      <c r="C88" s="94">
        <v>84394.4</v>
      </c>
      <c r="D88" s="48">
        <v>73123.6</v>
      </c>
      <c r="E88" s="48">
        <v>77636</v>
      </c>
      <c r="F88" s="6"/>
      <c r="G88" s="6"/>
    </row>
    <row r="89" spans="1:7" s="22" customFormat="1" ht="47.25">
      <c r="A89" s="30"/>
      <c r="B89" s="18" t="s">
        <v>113</v>
      </c>
      <c r="C89" s="94">
        <v>3606.8</v>
      </c>
      <c r="D89" s="48">
        <v>3116.9</v>
      </c>
      <c r="E89" s="48">
        <v>3265</v>
      </c>
      <c r="F89" s="6"/>
      <c r="G89" s="6"/>
    </row>
    <row r="90" spans="1:7" s="22" customFormat="1" ht="47.25">
      <c r="A90" s="30"/>
      <c r="B90" s="18" t="s">
        <v>114</v>
      </c>
      <c r="C90" s="94">
        <v>34.2</v>
      </c>
      <c r="D90" s="48"/>
      <c r="E90" s="48"/>
      <c r="F90" s="6"/>
      <c r="G90" s="6"/>
    </row>
    <row r="91" spans="1:7" s="22" customFormat="1" ht="47.25" hidden="1">
      <c r="A91" s="30"/>
      <c r="B91" s="18" t="s">
        <v>82</v>
      </c>
      <c r="C91" s="94"/>
      <c r="D91" s="48"/>
      <c r="E91" s="48"/>
      <c r="F91" s="6"/>
      <c r="G91" s="6"/>
    </row>
    <row r="92" spans="1:7" s="22" customFormat="1" ht="47.25">
      <c r="A92" s="30"/>
      <c r="B92" s="18" t="s">
        <v>115</v>
      </c>
      <c r="C92" s="94">
        <v>13428.6</v>
      </c>
      <c r="D92" s="48">
        <v>11606</v>
      </c>
      <c r="E92" s="48">
        <v>12157.1</v>
      </c>
      <c r="F92" s="6"/>
      <c r="G92" s="6"/>
    </row>
    <row r="93" spans="1:7" s="28" customFormat="1" ht="83.25" customHeight="1">
      <c r="A93" s="16"/>
      <c r="B93" s="18" t="s">
        <v>116</v>
      </c>
      <c r="C93" s="100">
        <v>431.2</v>
      </c>
      <c r="D93" s="54">
        <v>431.2</v>
      </c>
      <c r="E93" s="54">
        <v>431.2</v>
      </c>
      <c r="F93" s="6"/>
      <c r="G93" s="6"/>
    </row>
    <row r="94" spans="1:7" s="28" customFormat="1" ht="63.75" customHeight="1">
      <c r="A94" s="16"/>
      <c r="B94" s="18" t="s">
        <v>117</v>
      </c>
      <c r="C94" s="100">
        <v>2396.3</v>
      </c>
      <c r="D94" s="54">
        <v>2118.2</v>
      </c>
      <c r="E94" s="54">
        <v>2203.2</v>
      </c>
      <c r="F94" s="6"/>
      <c r="G94" s="6"/>
    </row>
    <row r="95" spans="1:7" s="28" customFormat="1" ht="31.5">
      <c r="A95" s="16"/>
      <c r="B95" s="18" t="s">
        <v>118</v>
      </c>
      <c r="C95" s="100">
        <v>313.7</v>
      </c>
      <c r="D95" s="54">
        <v>277.3</v>
      </c>
      <c r="E95" s="54">
        <v>288.4</v>
      </c>
      <c r="F95" s="6"/>
      <c r="G95" s="6"/>
    </row>
    <row r="96" spans="1:7" s="28" customFormat="1" ht="31.5">
      <c r="A96" s="16"/>
      <c r="B96" s="18" t="s">
        <v>119</v>
      </c>
      <c r="C96" s="100">
        <v>294.8</v>
      </c>
      <c r="D96" s="54">
        <v>294.8</v>
      </c>
      <c r="E96" s="54">
        <v>294.8</v>
      </c>
      <c r="F96" s="6"/>
      <c r="G96" s="6"/>
    </row>
    <row r="97" spans="1:7" s="28" customFormat="1" ht="47.25" customHeight="1">
      <c r="A97" s="16"/>
      <c r="B97" s="18" t="s">
        <v>184</v>
      </c>
      <c r="C97" s="100">
        <v>961.7</v>
      </c>
      <c r="D97" s="54"/>
      <c r="E97" s="54"/>
      <c r="F97" s="6"/>
      <c r="G97" s="6"/>
    </row>
    <row r="98" spans="1:7" s="28" customFormat="1" ht="17.25" customHeight="1">
      <c r="A98" s="16"/>
      <c r="B98" s="18" t="s">
        <v>120</v>
      </c>
      <c r="C98" s="100">
        <v>658.3</v>
      </c>
      <c r="D98" s="54">
        <v>658.3</v>
      </c>
      <c r="E98" s="54">
        <v>658.3</v>
      </c>
      <c r="F98" s="6"/>
      <c r="G98" s="6"/>
    </row>
    <row r="99" spans="1:7" s="28" customFormat="1" ht="33" customHeight="1">
      <c r="A99" s="16"/>
      <c r="B99" s="18" t="s">
        <v>121</v>
      </c>
      <c r="C99" s="100">
        <v>271.2</v>
      </c>
      <c r="D99" s="54">
        <v>271.2</v>
      </c>
      <c r="E99" s="54">
        <v>271.2</v>
      </c>
      <c r="F99" s="6"/>
      <c r="G99" s="6"/>
    </row>
    <row r="100" spans="1:7" s="28" customFormat="1" ht="32.25" customHeight="1">
      <c r="A100" s="36" t="s">
        <v>137</v>
      </c>
      <c r="B100" s="18" t="s">
        <v>176</v>
      </c>
      <c r="C100" s="100">
        <f>C102+C103</f>
        <v>8259.9</v>
      </c>
      <c r="D100" s="54">
        <f>D102+D103</f>
        <v>8259.9</v>
      </c>
      <c r="E100" s="54">
        <f>E102+E103</f>
        <v>8259.9</v>
      </c>
      <c r="F100" s="6"/>
      <c r="G100" s="6"/>
    </row>
    <row r="101" spans="1:7" s="28" customFormat="1" ht="17.25" customHeight="1">
      <c r="A101" s="16"/>
      <c r="B101" s="18" t="s">
        <v>51</v>
      </c>
      <c r="C101" s="100"/>
      <c r="D101" s="54"/>
      <c r="E101" s="54"/>
      <c r="F101" s="6"/>
      <c r="G101" s="6"/>
    </row>
    <row r="102" spans="2:7" s="28" customFormat="1" ht="16.5" customHeight="1">
      <c r="B102" s="18" t="s">
        <v>65</v>
      </c>
      <c r="C102" s="94">
        <v>6037</v>
      </c>
      <c r="D102" s="48">
        <v>6037</v>
      </c>
      <c r="E102" s="48">
        <v>6037</v>
      </c>
      <c r="F102" s="6"/>
      <c r="G102" s="6"/>
    </row>
    <row r="103" spans="1:7" s="28" customFormat="1" ht="32.25" customHeight="1">
      <c r="A103" s="16"/>
      <c r="B103" s="64" t="s">
        <v>92</v>
      </c>
      <c r="C103" s="63">
        <v>2222.9</v>
      </c>
      <c r="D103" s="45">
        <v>2222.9</v>
      </c>
      <c r="E103" s="45">
        <v>2222.9</v>
      </c>
      <c r="F103" s="6"/>
      <c r="G103" s="6"/>
    </row>
    <row r="104" spans="1:7" s="11" customFormat="1" ht="63.75">
      <c r="A104" s="36" t="s">
        <v>138</v>
      </c>
      <c r="B104" s="74" t="s">
        <v>122</v>
      </c>
      <c r="C104" s="94">
        <v>472.6</v>
      </c>
      <c r="D104" s="48">
        <v>417.8</v>
      </c>
      <c r="E104" s="48">
        <v>434.5</v>
      </c>
      <c r="F104" s="6"/>
      <c r="G104" s="6"/>
    </row>
    <row r="105" spans="1:7" s="11" customFormat="1" ht="48">
      <c r="A105" s="36" t="s">
        <v>111</v>
      </c>
      <c r="B105" s="55" t="s">
        <v>123</v>
      </c>
      <c r="C105" s="94">
        <v>6.8</v>
      </c>
      <c r="D105" s="48">
        <v>58.5</v>
      </c>
      <c r="E105" s="48">
        <v>3.5</v>
      </c>
      <c r="F105" s="6"/>
      <c r="G105" s="6"/>
    </row>
    <row r="106" spans="1:7" s="11" customFormat="1" ht="14.25" customHeight="1">
      <c r="A106" s="36" t="s">
        <v>140</v>
      </c>
      <c r="B106" s="55" t="s">
        <v>185</v>
      </c>
      <c r="C106" s="94">
        <v>213.3</v>
      </c>
      <c r="D106" s="48"/>
      <c r="E106" s="48"/>
      <c r="F106" s="6"/>
      <c r="G106" s="6"/>
    </row>
    <row r="107" spans="1:7" s="11" customFormat="1" ht="31.5">
      <c r="A107" s="36" t="s">
        <v>139</v>
      </c>
      <c r="B107" s="18" t="s">
        <v>124</v>
      </c>
      <c r="C107" s="63">
        <v>1042.8</v>
      </c>
      <c r="D107" s="45">
        <v>1037</v>
      </c>
      <c r="E107" s="45">
        <v>1082.7</v>
      </c>
      <c r="F107" s="6"/>
      <c r="G107" s="6"/>
    </row>
    <row r="108" spans="1:7" s="40" customFormat="1" ht="18" customHeight="1">
      <c r="A108" s="72" t="s">
        <v>153</v>
      </c>
      <c r="B108" s="92" t="s">
        <v>58</v>
      </c>
      <c r="C108" s="101">
        <f>C110+C109+C111+C112+C113</f>
        <v>10860.008999999998</v>
      </c>
      <c r="D108" s="101">
        <f>D110+D109+D111+D112+D113</f>
        <v>7803.2</v>
      </c>
      <c r="E108" s="101">
        <f>E110+E109+E111+E112+E113</f>
        <v>72.1</v>
      </c>
      <c r="F108" s="6"/>
      <c r="G108" s="6"/>
    </row>
    <row r="109" spans="1:7" s="22" customFormat="1" ht="52.5" customHeight="1" hidden="1">
      <c r="A109" s="36" t="s">
        <v>59</v>
      </c>
      <c r="B109" s="64" t="s">
        <v>60</v>
      </c>
      <c r="C109" s="63"/>
      <c r="D109" s="45"/>
      <c r="E109" s="45"/>
      <c r="F109" s="41"/>
      <c r="G109" s="41"/>
    </row>
    <row r="110" spans="1:7" s="22" customFormat="1" ht="48" customHeight="1">
      <c r="A110" s="36" t="s">
        <v>154</v>
      </c>
      <c r="B110" s="64" t="s">
        <v>57</v>
      </c>
      <c r="C110" s="63">
        <f>385.7+1621.1+40.404+423+80.809+155.556</f>
        <v>2706.569</v>
      </c>
      <c r="D110" s="45"/>
      <c r="E110" s="45"/>
      <c r="F110" s="41"/>
      <c r="G110" s="41"/>
    </row>
    <row r="111" spans="1:191" s="61" customFormat="1" ht="35.25" customHeight="1" hidden="1">
      <c r="A111" s="36" t="s">
        <v>155</v>
      </c>
      <c r="B111" s="18" t="s">
        <v>60</v>
      </c>
      <c r="C111" s="95"/>
      <c r="D111" s="50"/>
      <c r="E111" s="50"/>
      <c r="F111" s="6"/>
      <c r="G111" s="6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</row>
    <row r="112" spans="1:7" s="62" customFormat="1" ht="49.5" customHeight="1">
      <c r="A112" s="36" t="s">
        <v>159</v>
      </c>
      <c r="B112" s="86" t="s">
        <v>158</v>
      </c>
      <c r="C112" s="95">
        <v>7733.9</v>
      </c>
      <c r="D112" s="50">
        <v>7733.9</v>
      </c>
      <c r="E112" s="50"/>
      <c r="F112" s="6"/>
      <c r="G112" s="6"/>
    </row>
    <row r="113" spans="1:7" s="62" customFormat="1" ht="15.75" customHeight="1">
      <c r="A113" s="36" t="s">
        <v>177</v>
      </c>
      <c r="B113" s="86" t="s">
        <v>99</v>
      </c>
      <c r="C113" s="95">
        <f>78.4+341.14</f>
        <v>419.53999999999996</v>
      </c>
      <c r="D113" s="50">
        <v>69.3</v>
      </c>
      <c r="E113" s="50">
        <v>72.1</v>
      </c>
      <c r="F113" s="6"/>
      <c r="G113" s="6"/>
    </row>
    <row r="114" spans="1:7" s="22" customFormat="1" ht="18.75">
      <c r="A114" s="89" t="s">
        <v>152</v>
      </c>
      <c r="B114" s="90" t="s">
        <v>63</v>
      </c>
      <c r="C114" s="47">
        <f>C116+C115</f>
        <v>210.338</v>
      </c>
      <c r="D114" s="47">
        <f>D116+D115</f>
        <v>0</v>
      </c>
      <c r="E114" s="47">
        <f>E116+E115</f>
        <v>0</v>
      </c>
      <c r="F114" s="41"/>
      <c r="G114" s="41"/>
    </row>
    <row r="115" spans="1:7" s="22" customFormat="1" ht="30.75" customHeight="1">
      <c r="A115" s="36" t="s">
        <v>150</v>
      </c>
      <c r="B115" s="91" t="s">
        <v>96</v>
      </c>
      <c r="C115" s="45">
        <f>20.6+70</f>
        <v>90.6</v>
      </c>
      <c r="D115" s="45"/>
      <c r="E115" s="81"/>
      <c r="F115" s="41"/>
      <c r="G115" s="41"/>
    </row>
    <row r="116" spans="1:7" s="22" customFormat="1" ht="18" customHeight="1">
      <c r="A116" s="36" t="s">
        <v>151</v>
      </c>
      <c r="B116" s="87" t="s">
        <v>64</v>
      </c>
      <c r="C116" s="45">
        <v>119.738</v>
      </c>
      <c r="D116" s="45"/>
      <c r="E116" s="45"/>
      <c r="F116" s="41"/>
      <c r="G116" s="41"/>
    </row>
    <row r="117" spans="1:7" s="40" customFormat="1" ht="51" customHeight="1" hidden="1">
      <c r="A117" s="38" t="s">
        <v>83</v>
      </c>
      <c r="B117" s="85" t="s">
        <v>84</v>
      </c>
      <c r="C117" s="84">
        <f>C118</f>
        <v>0</v>
      </c>
      <c r="D117" s="84">
        <f>D118</f>
        <v>0</v>
      </c>
      <c r="E117" s="84">
        <f>E118</f>
        <v>0</v>
      </c>
      <c r="F117" s="6"/>
      <c r="G117" s="6"/>
    </row>
    <row r="118" spans="1:7" s="22" customFormat="1" ht="31.5" hidden="1">
      <c r="A118" s="36" t="s">
        <v>104</v>
      </c>
      <c r="B118" s="75" t="s">
        <v>85</v>
      </c>
      <c r="C118" s="52"/>
      <c r="D118" s="52"/>
      <c r="E118" s="52"/>
      <c r="F118" s="41"/>
      <c r="G118" s="41"/>
    </row>
    <row r="119" spans="1:7" s="33" customFormat="1" ht="19.5" thickBot="1">
      <c r="A119" s="32"/>
      <c r="B119" s="79" t="s">
        <v>90</v>
      </c>
      <c r="C119" s="83">
        <f>C12+C16+C22++C27+C28+C30+C39+C41+C45+C50+C51+C53</f>
        <v>315310.714</v>
      </c>
      <c r="D119" s="83">
        <f>D12+D16+D22++D27+D28+D30+D39+D41+D45+D50+D51+D53</f>
        <v>288095</v>
      </c>
      <c r="E119" s="83">
        <f>E12+E16+E22++E27+E28+E30+E39+E41+E45+E50+E51+E53</f>
        <v>284766.69999999995</v>
      </c>
      <c r="F119" s="6"/>
      <c r="G119" s="6"/>
    </row>
    <row r="120" ht="13.5" thickTop="1"/>
    <row r="122" ht="12.75">
      <c r="C122" s="65"/>
    </row>
    <row r="123" ht="12.75">
      <c r="C123" s="65"/>
    </row>
    <row r="125" ht="12.75">
      <c r="C125" s="65"/>
    </row>
    <row r="126" ht="12.75">
      <c r="C126" s="65"/>
    </row>
    <row r="129" ht="12.75">
      <c r="C129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2020-11-18T08:46:21Z</cp:lastPrinted>
  <dcterms:created xsi:type="dcterms:W3CDTF">2004-12-07T12:58:26Z</dcterms:created>
  <dcterms:modified xsi:type="dcterms:W3CDTF">2021-05-11T08:29:22Z</dcterms:modified>
  <cp:category/>
  <cp:version/>
  <cp:contentType/>
  <cp:contentStatus/>
</cp:coreProperties>
</file>