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0-2022" sheetId="1" r:id="rId1"/>
  </sheets>
  <definedNames>
    <definedName name="_xlnm.Print_Area" localSheetId="0">'2020-2022'!$A$1:$E$63</definedName>
  </definedNames>
  <calcPr fullCalcOnLoad="1"/>
</workbook>
</file>

<file path=xl/sharedStrings.xml><?xml version="1.0" encoding="utf-8"?>
<sst xmlns="http://schemas.openxmlformats.org/spreadsheetml/2006/main" count="117" uniqueCount="115">
  <si>
    <t>Наименование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</si>
  <si>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</si>
  <si>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</si>
  <si>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</si>
  <si>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</si>
  <si>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</si>
  <si>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</si>
  <si>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</si>
  <si>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</si>
  <si>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</si>
  <si>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</si>
  <si>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</si>
  <si>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</si>
  <si>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</si>
  <si>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</si>
  <si>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</si>
  <si>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</si>
  <si>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</si>
  <si>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</si>
  <si>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</si>
  <si>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</si>
  <si>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</si>
  <si>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</si>
  <si>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Другие вопросы в области культуры</t>
  </si>
  <si>
    <t>Здравоохранение</t>
  </si>
  <si>
    <t>Физическая культура и спорт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</si>
  <si>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</si>
  <si>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</si>
  <si>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</si>
  <si>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ВСЕГО :</t>
  </si>
  <si>
    <t>(тыс.рублей)</t>
  </si>
  <si>
    <t>0102</t>
  </si>
  <si>
    <t>0103</t>
  </si>
  <si>
    <t>0104</t>
  </si>
  <si>
    <t>0111</t>
  </si>
  <si>
    <t>0112</t>
  </si>
  <si>
    <t>0302</t>
  </si>
  <si>
    <t>0405</t>
  </si>
  <si>
    <t>0409</t>
  </si>
  <si>
    <t>0412</t>
  </si>
  <si>
    <t>0501</t>
  </si>
  <si>
    <t>0502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</si>
  <si>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</si>
  <si>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</si>
  <si>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</si>
  <si>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</si>
  <si>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</si>
  <si>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</si>
  <si>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</si>
  <si>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</si>
  <si>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</si>
  <si>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</si>
  <si>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</si>
  <si>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0900</t>
  </si>
  <si>
    <t>0901</t>
  </si>
  <si>
    <t>1000</t>
  </si>
  <si>
    <t>1003</t>
  </si>
  <si>
    <t>1004</t>
  </si>
  <si>
    <t>1006</t>
  </si>
  <si>
    <t>1100</t>
  </si>
  <si>
    <t>1101</t>
  </si>
  <si>
    <t>1102</t>
  </si>
  <si>
    <t>0100</t>
  </si>
  <si>
    <t>0300</t>
  </si>
  <si>
    <t>0400</t>
  </si>
  <si>
    <t>0500</t>
  </si>
  <si>
    <t>ФКР</t>
  </si>
  <si>
    <t>0902</t>
  </si>
  <si>
    <t>Амбулаторная помощь</t>
  </si>
  <si>
    <t>Национальная экономика</t>
  </si>
  <si>
    <t>Охрана окружающей среды</t>
  </si>
  <si>
    <t>0107</t>
  </si>
  <si>
    <t>Обеспечение проведения выборов и референдумов</t>
  </si>
  <si>
    <t>0903</t>
  </si>
  <si>
    <t>0904</t>
  </si>
  <si>
    <t>Скорая медицинская помощь</t>
  </si>
  <si>
    <t>Медицинская помощь в дневных стационарах всех типов</t>
  </si>
  <si>
    <t>1001</t>
  </si>
  <si>
    <t>Пенсионное обеспечение</t>
  </si>
  <si>
    <t>0106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</si>
  <si>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</si>
  <si>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</si>
  <si>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</si>
  <si>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0503</t>
  </si>
  <si>
    <t>Благоустройство</t>
  </si>
  <si>
    <t>Стационарная медицинская помощь</t>
  </si>
  <si>
    <t>0909</t>
  </si>
  <si>
    <t>Физическая культура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</si>
  <si>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</si>
  <si>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</si>
  <si>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</si>
  <si>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</si>
  <si>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</si>
  <si>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</si>
  <si>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Другие вопросы в области здравоохранения</t>
  </si>
  <si>
    <t xml:space="preserve">Культура и кинематография </t>
  </si>
  <si>
    <t>1300</t>
  </si>
  <si>
    <t>1301</t>
  </si>
  <si>
    <t>Судебная система</t>
  </si>
  <si>
    <t>0105</t>
  </si>
  <si>
    <t>Охрана семьи и детства</t>
  </si>
  <si>
    <t>0703</t>
  </si>
  <si>
    <t>Дополнительное образование детей</t>
  </si>
  <si>
    <t xml:space="preserve">Молодежная политика </t>
  </si>
  <si>
    <t>0705</t>
  </si>
  <si>
    <t xml:space="preserve">Профессиональная подготовка, переподготовка и повышение квалификации </t>
  </si>
  <si>
    <t>2021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</si>
  <si>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</si>
  <si>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2022 год</t>
  </si>
  <si>
    <t>Распределение расходов по разделам, подразделам   бюджетной классификации РФ районного бюджета на 2021 год и на плановый период 2022 и 2023 годов</t>
  </si>
  <si>
    <t>2023 год</t>
  </si>
  <si>
    <t>0310</t>
  </si>
  <si>
    <r>
      <t>"</t>
    </r>
    <r>
      <rPr>
        <b/>
        <sz val="11"/>
        <rFont val="Times New Roman"/>
        <family val="1"/>
      </rPr>
      <t>Приложение 8</t>
    </r>
    <r>
      <rPr>
        <b/>
        <sz val="9"/>
        <rFont val="Times New Roman"/>
        <family val="1"/>
      </rPr>
      <t xml:space="preserve">
к решению Даниловского районного
 Совета народных депутатов</t>
    </r>
  </si>
  <si>
    <t>1.6. Приложение 8 изложить в следующей редакции:</t>
  </si>
  <si>
    <t xml:space="preserve">от 04.05.2021 года № 7/1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</si>
</sst>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79" fontId="7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77" fontId="6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33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9" fontId="7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 horizontal="right"/>
    </xf>
    <xf numFmtId="177" fontId="7" fillId="0" borderId="10" xfId="0" applyNumberFormat="1" applyFont="1" applyFill="1" applyBorder="1" applyAlignment="1">
      <alignment horizontal="left" vertical="center" wrapText="1"/>
    </xf>
    <xf numFmtId="179" fontId="5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179" fontId="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79" fontId="0" fillId="0" borderId="0" xfId="0" applyNumberFormat="1" applyAlignment="1">
      <alignment/>
    </xf>
    <xf numFmtId="179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Zeros="0" tabSelected="1" view="pageBreakPreview" zoomScaleSheetLayoutView="100" zoomScalePageLayoutView="0" workbookViewId="0" topLeftCell="A1">
      <selection activeCell="A5" sqref="A5:E5"/>
    </sheetView>
  </sheetViews>
  <sheetFormatPr defaultColWidth="9.00390625" defaultRowHeight="12.75"/>
  <cols>
    <col min="1" max="1" width="12.375" style="28" customWidth="1"/>
    <col min="2" max="2" width="58.25390625" style="28" customWidth="1"/>
    <col min="3" max="3" width="19.00390625" style="0" customWidth="1"/>
    <col min="4" max="4" width="15.75390625" style="0" customWidth="1"/>
    <col min="5" max="5" width="15.00390625" style="0" bestFit="1" customWidth="1"/>
    <col min="8" max="8" width="15.00390625" style="0" customWidth="1"/>
  </cols>
  <sheetData>
    <row r="1" ht="18.75">
      <c r="A1" s="52" t="s">
        <v>113</v>
      </c>
    </row>
    <row r="2" spans="1:5" s="2" customFormat="1" ht="40.5" customHeight="1">
      <c r="A2" s="22"/>
      <c r="D2" s="53" t="s">
        <v>112</v>
      </c>
      <c r="E2" s="54"/>
    </row>
    <row r="3" spans="1:5" s="2" customFormat="1" ht="12.75">
      <c r="A3" s="22"/>
      <c r="D3" s="56" t="s">
        <v>114</v>
      </c>
      <c r="E3" s="57"/>
    </row>
    <row r="4" spans="1:3" s="2" customFormat="1" ht="15.75">
      <c r="A4" s="22"/>
      <c r="B4" s="22"/>
      <c r="C4" s="4"/>
    </row>
    <row r="5" spans="1:5" s="2" customFormat="1" ht="36.75" customHeight="1">
      <c r="A5" s="55" t="s">
        <v>109</v>
      </c>
      <c r="B5" s="55"/>
      <c r="C5" s="55"/>
      <c r="D5" s="55"/>
      <c r="E5" s="55"/>
    </row>
    <row r="6" spans="1:3" s="2" customFormat="1" ht="18.75">
      <c r="A6" s="22"/>
      <c r="B6" s="46"/>
      <c r="C6" s="1"/>
    </row>
    <row r="7" spans="1:5" s="2" customFormat="1" ht="12.75">
      <c r="A7" s="22"/>
      <c r="B7" s="22"/>
      <c r="E7" s="3" t="s">
        <v>30</v>
      </c>
    </row>
    <row r="8" spans="1:5" s="7" customFormat="1" ht="21.75" customHeight="1">
      <c r="A8" s="5" t="s">
        <v>66</v>
      </c>
      <c r="B8" s="5" t="s">
        <v>0</v>
      </c>
      <c r="C8" s="6" t="s">
        <v>106</v>
      </c>
      <c r="D8" s="6" t="s">
        <v>108</v>
      </c>
      <c r="E8" s="6" t="s">
        <v>110</v>
      </c>
    </row>
    <row r="9" spans="1:5" s="7" customFormat="1" ht="15">
      <c r="A9" s="5">
        <v>1</v>
      </c>
      <c r="B9" s="5">
        <v>2</v>
      </c>
      <c r="C9" s="8">
        <v>3</v>
      </c>
      <c r="D9" s="8">
        <v>4</v>
      </c>
      <c r="E9" s="8">
        <v>5</v>
      </c>
    </row>
    <row r="10" spans="1:5" s="13" customFormat="1" ht="18.75">
      <c r="A10" s="21" t="s">
        <v>62</v>
      </c>
      <c r="B10" s="29" t="s">
        <v>1</v>
      </c>
      <c r="C10" s="15">
        <f>C11+C12+C13+C17+C19+C15+C16+C14</f>
        <v>62002.83000000001</v>
      </c>
      <c r="D10" s="15">
        <f>D11+D12+D13+D17+D19+D15+D16+D14</f>
        <v>67458.7</v>
      </c>
      <c r="E10" s="15">
        <f>E11+E12+E13+E17+E19+E15+E16+E14</f>
        <v>68620.5</v>
      </c>
    </row>
    <row r="11" spans="1:5" s="9" customFormat="1" ht="30">
      <c r="A11" s="23" t="s">
        <v>31</v>
      </c>
      <c r="B11" s="30" t="s">
        <v>2</v>
      </c>
      <c r="C11" s="16">
        <v>1227.1</v>
      </c>
      <c r="D11" s="16">
        <v>1369.6</v>
      </c>
      <c r="E11" s="16">
        <v>1369.6</v>
      </c>
    </row>
    <row r="12" spans="1:5" s="9" customFormat="1" ht="42.75" customHeight="1">
      <c r="A12" s="23" t="s">
        <v>32</v>
      </c>
      <c r="B12" s="31" t="s">
        <v>3</v>
      </c>
      <c r="C12" s="43">
        <f>423.3+23.4</f>
        <v>446.7</v>
      </c>
      <c r="D12" s="43">
        <v>454.6</v>
      </c>
      <c r="E12" s="43">
        <v>454.6</v>
      </c>
    </row>
    <row r="13" spans="1:5" s="9" customFormat="1" ht="46.5" customHeight="1">
      <c r="A13" s="23" t="s">
        <v>33</v>
      </c>
      <c r="B13" s="32" t="s">
        <v>4</v>
      </c>
      <c r="C13" s="16">
        <f>24168.8-1481.939+2.764-335.616-293.545+17.5-15.61+73.885+7.788-134-372.44+5+0.01</f>
        <v>21642.596999999998</v>
      </c>
      <c r="D13" s="16">
        <v>26674.7</v>
      </c>
      <c r="E13" s="16">
        <v>26695.8</v>
      </c>
    </row>
    <row r="14" spans="1:5" s="9" customFormat="1" ht="18" customHeight="1">
      <c r="A14" s="23" t="s">
        <v>99</v>
      </c>
      <c r="B14" s="47" t="s">
        <v>98</v>
      </c>
      <c r="C14" s="16">
        <v>6.8</v>
      </c>
      <c r="D14" s="16">
        <v>58.5</v>
      </c>
      <c r="E14" s="16">
        <v>3.5</v>
      </c>
    </row>
    <row r="15" spans="1:5" s="9" customFormat="1" ht="46.5" customHeight="1">
      <c r="A15" s="23" t="s">
        <v>79</v>
      </c>
      <c r="B15" s="30" t="s">
        <v>107</v>
      </c>
      <c r="C15" s="16">
        <f>3236.5+1002.2+296.2+89.5+150</f>
        <v>4774.4</v>
      </c>
      <c r="D15" s="16">
        <f>3606.4+953</f>
        <v>4559.4</v>
      </c>
      <c r="E15" s="16">
        <f>3606.4+958</f>
        <v>4564.4</v>
      </c>
    </row>
    <row r="16" spans="1:5" s="9" customFormat="1" ht="15.75" customHeight="1" hidden="1">
      <c r="A16" s="23" t="s">
        <v>71</v>
      </c>
      <c r="B16" s="30" t="s">
        <v>72</v>
      </c>
      <c r="C16" s="16"/>
      <c r="D16" s="16"/>
      <c r="E16" s="16"/>
    </row>
    <row r="17" spans="1:5" s="9" customFormat="1" ht="16.5" customHeight="1">
      <c r="A17" s="24" t="s">
        <v>34</v>
      </c>
      <c r="B17" s="33" t="s">
        <v>6</v>
      </c>
      <c r="C17" s="16">
        <v>10</v>
      </c>
      <c r="D17" s="16">
        <v>10</v>
      </c>
      <c r="E17" s="16">
        <v>10</v>
      </c>
    </row>
    <row r="18" spans="1:5" s="9" customFormat="1" ht="15.75" customHeight="1" hidden="1">
      <c r="A18" s="24" t="s">
        <v>35</v>
      </c>
      <c r="B18" s="33" t="s">
        <v>6</v>
      </c>
      <c r="D18" s="16"/>
      <c r="E18" s="16"/>
    </row>
    <row r="19" spans="1:5" s="9" customFormat="1" ht="18.75">
      <c r="A19" s="24" t="s">
        <v>80</v>
      </c>
      <c r="B19" s="33" t="s">
        <v>7</v>
      </c>
      <c r="C19" s="16">
        <f>33155.9+21.574-600+204+71.661+626.827-4.934+4.934-5+5+36.58+10.293+12.118-53+56+22.925-38.987-0.1+0.1+67+2-12038+9809+98.09+1794.755+99-17.144+60-1124.255+240-287.558-0.01+100-77.778-58.975-65.045-21.148+200+1000+517.41+72</f>
        <v>33895.23300000001</v>
      </c>
      <c r="D19" s="16">
        <v>34331.9</v>
      </c>
      <c r="E19" s="16">
        <v>35522.6</v>
      </c>
    </row>
    <row r="20" spans="1:5" s="14" customFormat="1" ht="37.5">
      <c r="A20" s="21" t="s">
        <v>63</v>
      </c>
      <c r="B20" s="34" t="s">
        <v>8</v>
      </c>
      <c r="C20" s="15">
        <f>C21+C22</f>
        <v>10</v>
      </c>
      <c r="D20" s="15">
        <f>D21+D22</f>
        <v>10</v>
      </c>
      <c r="E20" s="15">
        <f>E21+E22</f>
        <v>10</v>
      </c>
    </row>
    <row r="21" spans="1:5" s="9" customFormat="1" ht="18.75" hidden="1">
      <c r="A21" s="24" t="s">
        <v>36</v>
      </c>
      <c r="B21" s="33" t="s">
        <v>9</v>
      </c>
      <c r="C21" s="16"/>
      <c r="D21" s="16"/>
      <c r="E21" s="16"/>
    </row>
    <row r="22" spans="1:5" s="7" customFormat="1" ht="30">
      <c r="A22" s="24" t="s">
        <v>111</v>
      </c>
      <c r="B22" s="35" t="s">
        <v>81</v>
      </c>
      <c r="C22" s="45">
        <v>10</v>
      </c>
      <c r="D22" s="45">
        <v>10</v>
      </c>
      <c r="E22" s="45">
        <v>10</v>
      </c>
    </row>
    <row r="23" spans="1:5" s="13" customFormat="1" ht="18.75">
      <c r="A23" s="21" t="s">
        <v>64</v>
      </c>
      <c r="B23" s="34" t="s">
        <v>69</v>
      </c>
      <c r="C23" s="15">
        <f>C24+C25+C26</f>
        <v>17527.68</v>
      </c>
      <c r="D23" s="15">
        <f>D24+D25+D26</f>
        <v>16898.3</v>
      </c>
      <c r="E23" s="15">
        <f>E24+E25+E26</f>
        <v>16957.9</v>
      </c>
    </row>
    <row r="24" spans="1:5" s="9" customFormat="1" ht="18.75">
      <c r="A24" s="24" t="s">
        <v>37</v>
      </c>
      <c r="B24" s="33" t="s">
        <v>10</v>
      </c>
      <c r="C24" s="16">
        <v>34.2</v>
      </c>
      <c r="D24" s="16"/>
      <c r="E24" s="16"/>
    </row>
    <row r="25" spans="1:5" s="9" customFormat="1" ht="18" customHeight="1">
      <c r="A25" s="24" t="s">
        <v>38</v>
      </c>
      <c r="B25" s="33" t="s">
        <v>82</v>
      </c>
      <c r="C25" s="16">
        <f>16801.5+270.767+40.404+80.809</f>
        <v>17193.48</v>
      </c>
      <c r="D25" s="16">
        <v>16848.3</v>
      </c>
      <c r="E25" s="16">
        <v>16857.9</v>
      </c>
    </row>
    <row r="26" spans="1:5" s="9" customFormat="1" ht="16.5" customHeight="1">
      <c r="A26" s="24" t="s">
        <v>39</v>
      </c>
      <c r="B26" s="33" t="s">
        <v>11</v>
      </c>
      <c r="C26" s="16">
        <f>50+100+150</f>
        <v>300</v>
      </c>
      <c r="D26" s="16">
        <v>50</v>
      </c>
      <c r="E26" s="16">
        <v>100</v>
      </c>
    </row>
    <row r="27" spans="1:5" s="13" customFormat="1" ht="18.75">
      <c r="A27" s="21" t="s">
        <v>65</v>
      </c>
      <c r="B27" s="34" t="s">
        <v>12</v>
      </c>
      <c r="C27" s="15">
        <f>C28+C29+C31+C30</f>
        <v>21062.896999999994</v>
      </c>
      <c r="D27" s="15">
        <f>D28+D29+D31+D30</f>
        <v>14812</v>
      </c>
      <c r="E27" s="15">
        <f>E28+E29+E31+E30</f>
        <v>16917</v>
      </c>
    </row>
    <row r="28" spans="1:5" s="9" customFormat="1" ht="17.25" customHeight="1">
      <c r="A28" s="24" t="s">
        <v>40</v>
      </c>
      <c r="B28" s="33" t="s">
        <v>13</v>
      </c>
      <c r="C28" s="16">
        <v>10</v>
      </c>
      <c r="D28" s="16">
        <v>5</v>
      </c>
      <c r="E28" s="16">
        <v>10</v>
      </c>
    </row>
    <row r="29" spans="1:5" s="9" customFormat="1" ht="17.25" customHeight="1">
      <c r="A29" s="24" t="s">
        <v>41</v>
      </c>
      <c r="B29" s="33" t="s">
        <v>14</v>
      </c>
      <c r="C29" s="16">
        <f>16109.5-77.53-2.764-21.574-400+796-71.661-13.044-25.226-138.839-487.988+789.5-10.293+2100-7.788-77.53-3-27.732+1.807-67+4-6-60+191.125-100+155.556-2100+2100+77.778+900</f>
        <v>19527.296999999995</v>
      </c>
      <c r="D29" s="16">
        <v>14807</v>
      </c>
      <c r="E29" s="16">
        <v>16907</v>
      </c>
    </row>
    <row r="30" spans="1:5" s="9" customFormat="1" ht="15.75" customHeight="1">
      <c r="A30" s="24" t="s">
        <v>83</v>
      </c>
      <c r="B30" s="33" t="s">
        <v>84</v>
      </c>
      <c r="C30" s="16">
        <f>1525.6</f>
        <v>1525.6</v>
      </c>
      <c r="D30" s="16"/>
      <c r="E30" s="16"/>
    </row>
    <row r="31" spans="1:5" s="9" customFormat="1" ht="30" hidden="1">
      <c r="A31" s="24" t="s">
        <v>42</v>
      </c>
      <c r="B31" s="33" t="s">
        <v>15</v>
      </c>
      <c r="C31" s="16"/>
      <c r="D31" s="16"/>
      <c r="E31" s="16"/>
    </row>
    <row r="32" spans="1:5" s="14" customFormat="1" ht="18.75" customHeight="1" hidden="1">
      <c r="A32" s="21" t="s">
        <v>43</v>
      </c>
      <c r="B32" s="34" t="s">
        <v>70</v>
      </c>
      <c r="C32" s="15">
        <f>C33</f>
        <v>0</v>
      </c>
      <c r="D32" s="15">
        <f>D33</f>
        <v>0</v>
      </c>
      <c r="E32" s="15">
        <f>E33</f>
        <v>0</v>
      </c>
    </row>
    <row r="33" spans="1:5" s="9" customFormat="1" ht="19.5" customHeight="1" hidden="1">
      <c r="A33" s="24" t="s">
        <v>44</v>
      </c>
      <c r="B33" s="33" t="s">
        <v>16</v>
      </c>
      <c r="C33" s="16"/>
      <c r="D33" s="16"/>
      <c r="E33" s="16"/>
    </row>
    <row r="34" spans="1:5" s="14" customFormat="1" ht="18.75">
      <c r="A34" s="21" t="s">
        <v>45</v>
      </c>
      <c r="B34" s="34" t="s">
        <v>17</v>
      </c>
      <c r="C34" s="15">
        <f>C35+C36+C39+C40+C37+C38</f>
        <v>176388.66700000002</v>
      </c>
      <c r="D34" s="15">
        <f>D35+D36+D39+D40+D37+D38</f>
        <v>155220.9</v>
      </c>
      <c r="E34" s="15">
        <f>E35+E36+E39+E40+E37+E38</f>
        <v>148689.30000000002</v>
      </c>
    </row>
    <row r="35" spans="1:5" s="9" customFormat="1" ht="16.5" customHeight="1">
      <c r="A35" s="24" t="s">
        <v>46</v>
      </c>
      <c r="B35" s="33" t="s">
        <v>18</v>
      </c>
      <c r="C35" s="16">
        <f>32230.45+10.904+481.332+0.607+74.32-9+9+3.021-0.5+0.5-52.251+19.83+0.007+79-34.823+34.523+1.613+4.305+70.443+10.904+119.738+1.07+2500+131.699+4.5+9.608-144.7-43.7+188.4+50.5+9-38.8-11.7-39+39+27.461+45.8+1.111</f>
        <v>35784.172000000006</v>
      </c>
      <c r="D35" s="16">
        <v>28593.7</v>
      </c>
      <c r="E35" s="16">
        <v>28592.4</v>
      </c>
    </row>
    <row r="36" spans="1:5" s="9" customFormat="1" ht="15.75" customHeight="1">
      <c r="A36" s="24" t="s">
        <v>47</v>
      </c>
      <c r="B36" s="33" t="s">
        <v>19</v>
      </c>
      <c r="C36" s="16">
        <f>128155.12+66.626+999.906+334.696+93.545-220+220-18.19-221.516+221.516+18.19-8.321+5.3-32.7+40.329+0.75-23.628+71.659-0.277+0.27+870.4-37.127+159.147-0.022+24.947-3+3.3+134+55.367+231.212+66.626+0.6-6.468-131.699-2500+1.91+34.487+77.547-1274.6-384.9-792.8-239.4+1012.14+1679.56+140.427-2+139.226+77.071+13.008+3.705+35.382+5.768-3.71-585.4+21.148+1000</f>
        <v>129529.12700000001</v>
      </c>
      <c r="D36" s="16">
        <v>115879.8</v>
      </c>
      <c r="E36" s="16">
        <v>109111</v>
      </c>
    </row>
    <row r="37" spans="1:5" s="9" customFormat="1" ht="15.75" customHeight="1">
      <c r="A37" s="24" t="s">
        <v>101</v>
      </c>
      <c r="B37" s="33" t="s">
        <v>102</v>
      </c>
      <c r="C37" s="16">
        <f>9274.55+0.094+0.92+125.68-145+365+145-0.92+0.92+4.088+2.421-10.947+2.568+20.6-110.465-122.02-1.868+1.89+28.852+9.896+70+3.203+3.4+3.4+4.5+0.002+3.486+4.8+4.8+7.544-149.827+0.4+238.7+300-183.35+183.35+0.001</f>
        <v>10085.667999999998</v>
      </c>
      <c r="D37" s="16">
        <v>9814.9</v>
      </c>
      <c r="E37" s="16">
        <v>10020.7</v>
      </c>
    </row>
    <row r="38" spans="1:5" s="9" customFormat="1" ht="15.75" customHeight="1" hidden="1">
      <c r="A38" s="24" t="s">
        <v>104</v>
      </c>
      <c r="B38" s="33" t="s">
        <v>105</v>
      </c>
      <c r="C38" s="16"/>
      <c r="D38" s="16"/>
      <c r="E38" s="16"/>
    </row>
    <row r="39" spans="1:5" s="9" customFormat="1" ht="16.5" customHeight="1">
      <c r="A39" s="24" t="s">
        <v>48</v>
      </c>
      <c r="B39" s="33" t="s">
        <v>103</v>
      </c>
      <c r="C39" s="16">
        <v>989.7</v>
      </c>
      <c r="D39" s="16">
        <v>932.5</v>
      </c>
      <c r="E39" s="16">
        <v>965.2</v>
      </c>
    </row>
    <row r="40" spans="1:5" s="9" customFormat="1" ht="16.5" customHeight="1" hidden="1">
      <c r="A40" s="24" t="s">
        <v>49</v>
      </c>
      <c r="B40" s="33" t="s">
        <v>20</v>
      </c>
      <c r="C40" s="16"/>
      <c r="D40" s="16"/>
      <c r="E40" s="16"/>
    </row>
    <row r="41" spans="1:5" s="14" customFormat="1" ht="18.75">
      <c r="A41" s="21" t="s">
        <v>50</v>
      </c>
      <c r="B41" s="34" t="s">
        <v>95</v>
      </c>
      <c r="C41" s="15">
        <f>C42+C43</f>
        <v>9012.168000000001</v>
      </c>
      <c r="D41" s="15">
        <f>D42+D43</f>
        <v>6521</v>
      </c>
      <c r="E41" s="15">
        <f>E42+E43</f>
        <v>6416</v>
      </c>
    </row>
    <row r="42" spans="1:5" s="9" customFormat="1" ht="15.75" customHeight="1">
      <c r="A42" s="24" t="s">
        <v>51</v>
      </c>
      <c r="B42" s="33" t="s">
        <v>21</v>
      </c>
      <c r="C42" s="16">
        <f>5503.68+8.956+5.305-3+3+2148.627+834.6-0.001+0.001+130-0.001+0.001+56+75+250</f>
        <v>9012.168000000001</v>
      </c>
      <c r="D42" s="16">
        <v>6521</v>
      </c>
      <c r="E42" s="16">
        <v>6416</v>
      </c>
    </row>
    <row r="43" spans="1:5" s="9" customFormat="1" ht="18.75" hidden="1">
      <c r="A43" s="24" t="s">
        <v>52</v>
      </c>
      <c r="B43" s="33" t="s">
        <v>23</v>
      </c>
      <c r="C43" s="16"/>
      <c r="D43" s="16"/>
      <c r="E43" s="16"/>
    </row>
    <row r="44" spans="1:5" s="14" customFormat="1" ht="17.25" customHeight="1" hidden="1">
      <c r="A44" s="21" t="s">
        <v>53</v>
      </c>
      <c r="B44" s="34" t="s">
        <v>24</v>
      </c>
      <c r="C44" s="15">
        <f>C45+C49+C46+C47+C48</f>
        <v>0</v>
      </c>
      <c r="D44" s="15">
        <f>D45+D49+D46+D47+D48</f>
        <v>0</v>
      </c>
      <c r="E44" s="15">
        <f>E45+E49+E46+E47+E48</f>
        <v>0</v>
      </c>
    </row>
    <row r="45" spans="1:5" s="9" customFormat="1" ht="18.75" hidden="1">
      <c r="A45" s="24" t="s">
        <v>54</v>
      </c>
      <c r="B45" s="33" t="s">
        <v>85</v>
      </c>
      <c r="C45" s="16"/>
      <c r="D45" s="16"/>
      <c r="E45" s="16"/>
    </row>
    <row r="46" spans="1:5" s="9" customFormat="1" ht="18.75" hidden="1">
      <c r="A46" s="25" t="s">
        <v>67</v>
      </c>
      <c r="B46" s="33" t="s">
        <v>68</v>
      </c>
      <c r="C46" s="16"/>
      <c r="D46" s="16"/>
      <c r="E46" s="16"/>
    </row>
    <row r="47" spans="1:5" s="9" customFormat="1" ht="18.75" hidden="1">
      <c r="A47" s="25" t="s">
        <v>73</v>
      </c>
      <c r="B47" s="33" t="s">
        <v>76</v>
      </c>
      <c r="C47" s="16"/>
      <c r="D47" s="16"/>
      <c r="E47" s="16"/>
    </row>
    <row r="48" spans="1:5" s="9" customFormat="1" ht="18.75" hidden="1">
      <c r="A48" s="25" t="s">
        <v>74</v>
      </c>
      <c r="B48" s="33" t="s">
        <v>75</v>
      </c>
      <c r="C48" s="16"/>
      <c r="D48" s="16"/>
      <c r="E48" s="16"/>
    </row>
    <row r="49" spans="1:5" s="9" customFormat="1" ht="18.75" hidden="1">
      <c r="A49" s="24" t="s">
        <v>86</v>
      </c>
      <c r="B49" s="33" t="s">
        <v>94</v>
      </c>
      <c r="C49" s="16"/>
      <c r="D49" s="16"/>
      <c r="E49" s="16"/>
    </row>
    <row r="50" spans="1:5" s="14" customFormat="1" ht="17.25" customHeight="1">
      <c r="A50" s="21" t="s">
        <v>55</v>
      </c>
      <c r="B50" s="34" t="s">
        <v>26</v>
      </c>
      <c r="C50" s="15">
        <f>C52+C53+C54+C51</f>
        <v>28509.21</v>
      </c>
      <c r="D50" s="15">
        <f>D52+D53+D54+D51</f>
        <v>28182.600000000002</v>
      </c>
      <c r="E50" s="15">
        <f>E52+E53+E54+E51</f>
        <v>28274.3</v>
      </c>
    </row>
    <row r="51" spans="1:5" s="7" customFormat="1" ht="18.75">
      <c r="A51" s="23" t="s">
        <v>77</v>
      </c>
      <c r="B51" s="36" t="s">
        <v>78</v>
      </c>
      <c r="C51" s="17">
        <v>975</v>
      </c>
      <c r="D51" s="17">
        <v>975</v>
      </c>
      <c r="E51" s="17">
        <v>975</v>
      </c>
    </row>
    <row r="52" spans="1:5" s="7" customFormat="1" ht="15" customHeight="1">
      <c r="A52" s="23" t="s">
        <v>56</v>
      </c>
      <c r="B52" s="36" t="s">
        <v>27</v>
      </c>
      <c r="C52" s="17">
        <f>17372.122-132.3</f>
        <v>17239.822</v>
      </c>
      <c r="D52" s="17">
        <v>17094.022</v>
      </c>
      <c r="E52" s="17">
        <v>17179.022</v>
      </c>
    </row>
    <row r="53" spans="1:5" s="9" customFormat="1" ht="18.75">
      <c r="A53" s="24" t="s">
        <v>57</v>
      </c>
      <c r="B53" s="33" t="s">
        <v>100</v>
      </c>
      <c r="C53" s="16">
        <v>8732.5</v>
      </c>
      <c r="D53" s="16">
        <v>8677.7</v>
      </c>
      <c r="E53" s="16">
        <v>8694.4</v>
      </c>
    </row>
    <row r="54" spans="1:5" s="9" customFormat="1" ht="18.75">
      <c r="A54" s="24" t="s">
        <v>58</v>
      </c>
      <c r="B54" s="33" t="s">
        <v>28</v>
      </c>
      <c r="C54" s="16">
        <f>1425.878+132.3+3.71</f>
        <v>1561.888</v>
      </c>
      <c r="D54" s="16">
        <v>1435.878</v>
      </c>
      <c r="E54" s="16">
        <v>1425.878</v>
      </c>
    </row>
    <row r="55" spans="1:5" s="14" customFormat="1" ht="18.75">
      <c r="A55" s="26" t="s">
        <v>59</v>
      </c>
      <c r="B55" s="37" t="s">
        <v>25</v>
      </c>
      <c r="C55" s="15">
        <f>C56+C57+C58</f>
        <v>983.442</v>
      </c>
      <c r="D55" s="15">
        <f>D56+D57+D58</f>
        <v>200</v>
      </c>
      <c r="E55" s="15">
        <f>E56+E57+E58</f>
        <v>200</v>
      </c>
    </row>
    <row r="56" spans="1:5" s="14" customFormat="1" ht="15" customHeight="1">
      <c r="A56" s="23" t="s">
        <v>60</v>
      </c>
      <c r="B56" s="38" t="s">
        <v>87</v>
      </c>
      <c r="C56" s="16">
        <f>150+193-10.003+65.045+585.4</f>
        <v>983.442</v>
      </c>
      <c r="D56" s="16">
        <v>200</v>
      </c>
      <c r="E56" s="16">
        <v>200</v>
      </c>
    </row>
    <row r="57" spans="1:5" s="9" customFormat="1" ht="18" customHeight="1" hidden="1">
      <c r="A57" s="23" t="s">
        <v>61</v>
      </c>
      <c r="B57" s="31" t="s">
        <v>88</v>
      </c>
      <c r="C57" s="16"/>
      <c r="D57" s="16"/>
      <c r="E57" s="16"/>
    </row>
    <row r="58" spans="1:5" s="9" customFormat="1" ht="19.5" customHeight="1" hidden="1">
      <c r="A58" s="23" t="s">
        <v>89</v>
      </c>
      <c r="B58" s="31" t="s">
        <v>90</v>
      </c>
      <c r="C58" s="16"/>
      <c r="D58" s="16"/>
      <c r="E58" s="16"/>
    </row>
    <row r="59" spans="1:5" s="18" customFormat="1" ht="18.75">
      <c r="A59" s="26" t="s">
        <v>91</v>
      </c>
      <c r="B59" s="39" t="s">
        <v>92</v>
      </c>
      <c r="C59" s="42">
        <f>C60</f>
        <v>1281.5</v>
      </c>
      <c r="D59" s="42">
        <f>D60</f>
        <v>1281.5</v>
      </c>
      <c r="E59" s="42">
        <f>E60</f>
        <v>1281.5</v>
      </c>
    </row>
    <row r="60" spans="1:5" s="7" customFormat="1" ht="18.75">
      <c r="A60" s="23" t="s">
        <v>93</v>
      </c>
      <c r="B60" s="36" t="s">
        <v>22</v>
      </c>
      <c r="C60" s="17">
        <v>1281.5</v>
      </c>
      <c r="D60" s="17">
        <v>1281.5</v>
      </c>
      <c r="E60" s="17">
        <v>1281.5</v>
      </c>
    </row>
    <row r="61" spans="1:5" s="19" customFormat="1" ht="35.25" customHeight="1" hidden="1">
      <c r="A61" s="26" t="s">
        <v>96</v>
      </c>
      <c r="B61" s="44" t="s">
        <v>5</v>
      </c>
      <c r="C61" s="42">
        <f>C62</f>
        <v>0</v>
      </c>
      <c r="D61" s="42">
        <f>D62</f>
        <v>0</v>
      </c>
      <c r="E61" s="42">
        <f>E62</f>
        <v>0</v>
      </c>
    </row>
    <row r="62" spans="1:5" s="7" customFormat="1" ht="17.25" customHeight="1" hidden="1">
      <c r="A62" s="23" t="s">
        <v>97</v>
      </c>
      <c r="B62" s="20" t="s">
        <v>5</v>
      </c>
      <c r="C62" s="17"/>
      <c r="D62" s="17"/>
      <c r="E62" s="17"/>
    </row>
    <row r="63" spans="1:5" s="2" customFormat="1" ht="18.75">
      <c r="A63" s="27"/>
      <c r="B63" s="10" t="s">
        <v>29</v>
      </c>
      <c r="C63" s="15">
        <f>C55+C50+C44+C41+C34+C32+C27+C23+C20+C10+C61+C59</f>
        <v>316778.39400000003</v>
      </c>
      <c r="D63" s="15">
        <f>D55+D50+D44+D41+D34+D32+D27+D23+D20+D10+D61+D59</f>
        <v>290585</v>
      </c>
      <c r="E63" s="15">
        <f>E55+E50+E44+E41+E34+E32+E27+E23+E20+E10+E61+E59</f>
        <v>287366.5</v>
      </c>
    </row>
    <row r="64" spans="1:3" s="2" customFormat="1" ht="12.75">
      <c r="A64" s="22"/>
      <c r="B64" s="40"/>
      <c r="C64" s="11"/>
    </row>
    <row r="65" spans="1:3" s="2" customFormat="1" ht="15.75">
      <c r="A65" s="22"/>
      <c r="B65" s="41"/>
      <c r="C65" s="51"/>
    </row>
    <row r="66" spans="1:3" s="2" customFormat="1" ht="15.75">
      <c r="A66" s="22"/>
      <c r="B66" s="41"/>
      <c r="C66" s="12"/>
    </row>
    <row r="67" spans="1:3" s="2" customFormat="1" ht="15.75">
      <c r="A67" s="22"/>
      <c r="B67" s="41"/>
      <c r="C67" s="48"/>
    </row>
    <row r="68" ht="12.75">
      <c r="C68" s="50"/>
    </row>
    <row r="69" spans="3:8" ht="12.75">
      <c r="C69" s="50"/>
      <c r="H69" s="2"/>
    </row>
    <row r="70" spans="6:8" ht="12.75">
      <c r="F70" s="2"/>
      <c r="H70" s="2"/>
    </row>
    <row r="71" ht="12.75">
      <c r="H71" s="2"/>
    </row>
    <row r="72" ht="12.75">
      <c r="H72" s="2"/>
    </row>
    <row r="73" spans="6:8" ht="12.75">
      <c r="F73" s="49"/>
      <c r="H73" s="2"/>
    </row>
    <row r="74" ht="12.75">
      <c r="H74" s="2"/>
    </row>
  </sheetData>
  <sheetProtection/>
  <mergeCells count="3">
    <mergeCell ref="D2:E2"/>
    <mergeCell ref="A5:E5"/>
    <mergeCell ref="D3:E3"/>
  </mergeCells>
  <printOptions/>
  <pageMargins left="0.7874015748031497" right="0.03937007874015748" top="0.1968503937007874" bottom="0.3937007874015748" header="0.5118110236220472" footer="0.5118110236220472"/>
  <pageSetup fitToHeight="0" fitToWidth="1" horizontalDpi="600" verticalDpi="600" orientation="portrait" paperSize="9" scale="7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2020-02-12T10:58:27Z</cp:lastPrinted>
  <dcterms:created xsi:type="dcterms:W3CDTF">2007-09-03T07:30:33Z</dcterms:created>
  <dcterms:modified xsi:type="dcterms:W3CDTF">2021-05-11T08:32:52Z</dcterms:modified>
  <cp:category/>
  <cp:version/>
  <cp:contentType/>
  <cp:contentStatus/>
</cp:coreProperties>
</file>